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 codeName="{9351B8E1-9728-8E5E-8161-817DCB669FF3}"/>
  <workbookPr codeName="ThisWorkbook"/>
  <mc:AlternateContent xmlns:mc="http://schemas.openxmlformats.org/markup-compatibility/2006">
    <mc:Choice Requires="x15">
      <x15ac:absPath xmlns:x15ac="http://schemas.microsoft.com/office/spreadsheetml/2010/11/ac" url="\\exch-fs\ErasmusPlus\11. ETWINNING\2019\5. MOBILNOSTI\Obrasci za Ugovor i Izvješće\Obrasci_za_korisnike\"/>
    </mc:Choice>
  </mc:AlternateContent>
  <xr:revisionPtr revIDLastSave="0" documentId="13_ncr:1_{4021B3D4-8381-4DF2-B2A2-FCAD5DF8ADA9}" xr6:coauthVersionLast="43" xr6:coauthVersionMax="43" xr10:uidLastSave="{00000000-0000-0000-0000-000000000000}"/>
  <bookViews>
    <workbookView xWindow="-120" yWindow="-120" windowWidth="30960" windowHeight="16920" xr2:uid="{00000000-000D-0000-FFFF-FFFF00000000}"/>
  </bookViews>
  <sheets>
    <sheet name="eTW_Fin_izvjesce_analiza" sheetId="2" r:id="rId1"/>
    <sheet name="Macros" sheetId="7" state="veryHidden" r:id="rId2"/>
    <sheet name="Nalog_za_isplatu" sheetId="3" state="hidden" r:id="rId3"/>
    <sheet name="popis banaka" sheetId="8" state="hidden" r:id="rId4"/>
    <sheet name="HR_dnevnice" sheetId="6" state="hidden" r:id="rId5"/>
    <sheet name="code" sheetId="4" state="hidden" r:id="rId6"/>
  </sheets>
  <externalReferences>
    <externalReference r:id="rId7"/>
  </externalReferences>
  <definedNames>
    <definedName name="_Hlk217456643" localSheetId="2">Nalog_za_isplatu!$A$4</definedName>
    <definedName name="agencija">eTW_Fin_izvjesce_analiza!$A$44:$I$64</definedName>
    <definedName name="Aktivnost">[1]Analiza!$C$7</definedName>
    <definedName name="broj_projekta">[1]Analiza!$B$4</definedName>
    <definedName name="isplata">[1]Analiza!$B$31</definedName>
    <definedName name="izv_tr">[1]Analiza!$D$22</definedName>
    <definedName name="kompl_akt">[1]Analiza!$D$25</definedName>
    <definedName name="Korisnik">eTW_Fin_izvjesce_analiza!$A$40:$A$42</definedName>
    <definedName name="NA">eTW_Fin_izvjesce_analiza!$A$48:$I$60</definedName>
    <definedName name="Naziv_korisnika">[1]Analiza!$B$3</definedName>
    <definedName name="odjeli" localSheetId="3">[1]!Odjeli_aktivnosti[Odjeli]</definedName>
    <definedName name="Odjeli">Odjeli_aktivnosti[Odjeli]</definedName>
    <definedName name="Odjeli_po_aktivnosti">[1]!Table3[#All]</definedName>
    <definedName name="odjeli_sve">[1]!Odjeli_aktivnosti[#Data]</definedName>
    <definedName name="odobreno_za_text">[1]Analiza!$J$29</definedName>
    <definedName name="OIB">[1]Analiza!$G$3</definedName>
    <definedName name="OIB_nalog">[1]Nalog_za_isplatu!$C$6</definedName>
    <definedName name="posebne_potr">[1]Analiza!$D$21</definedName>
    <definedName name="_xlnm.Print_Area" localSheetId="0">eTW_Fin_izvjesce_analiza!$A$1:$I$65</definedName>
    <definedName name="_xlnm.Print_Area" localSheetId="2">Nalog_za_isplatu!$A$1:$C$34</definedName>
    <definedName name="Rok_evaluacija">[1]Analiza!$C$9</definedName>
    <definedName name="tecaj">eTW_Fin_izvjesce_analiza!$B$46</definedName>
    <definedName name="Z_00969BD4_528F_458A_9263_7C88902243F4_.wvu.PrintArea" localSheetId="0" hidden="1">eTW_Fin_izvjesce_analiza!$A$1:$I$60</definedName>
    <definedName name="Z_19D29CF1_53FB_4341_BA3C_FAA46D3AB6FD_.wvu.PrintArea" localSheetId="0" hidden="1">eTW_Fin_izvjesce_analiza!$A$1:$I$60</definedName>
  </definedNames>
  <calcPr calcId="181029"/>
  <customWorkbookViews>
    <customWorkbookView name="Lidija Živković - Personal View" guid="{00969BD4-528F-458A-9263-7C88902243F4}" mergeInterval="0" personalView="1" maximized="1" xWindow="-8" yWindow="-8" windowWidth="1936" windowHeight="1056" activeSheetId="1" showComments="commIndAndComment"/>
    <customWorkbookView name="Ana Kunović - Personal View" guid="{8EBB80DB-D47C-4606-BA38-32C258EC1B09}" mergeInterval="0" personalView="1" maximized="1" xWindow="-8" yWindow="-8" windowWidth="1936" windowHeight="1056" activeSheetId="1"/>
    <customWorkbookView name="Martina Dumančić - Personal View" guid="{A7E0198E-3262-4840-A6E5-63B8FCFCFCBB}" mergeInterval="0" personalView="1" maximized="1" xWindow="-8" yWindow="-8" windowWidth="1936" windowHeight="1056" activeSheetId="1"/>
    <customWorkbookView name="Katarina Bilonić - Personal View" guid="{45AC7C4F-347A-456F-A81D-D8E45DDE6825}" mergeInterval="0" personalView="1" maximized="1" xWindow="-8" yWindow="-8" windowWidth="1696" windowHeight="1026" activeSheetId="1"/>
    <customWorkbookView name="Ana Stanić - Personal View" guid="{D8E18A31-7CF2-46D2-804F-50E05B479AEE}" mergeInterval="0" personalView="1" maximized="1" xWindow="-8" yWindow="-8" windowWidth="1936" windowHeight="1056" activeSheetId="1"/>
    <customWorkbookView name="Tina Matovina - Personal View" guid="{46B62577-D4BE-4289-A2CA-F9A0EEC7C66B}" mergeInterval="0" personalView="1" maximized="1" xWindow="-8" yWindow="-8" windowWidth="1936" windowHeight="1056" activeSheetId="1"/>
    <customWorkbookView name="Helena Kruljac Tuđa - Personal View" guid="{19D29CF1-53FB-4341-BA3C-FAA46D3AB6FD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8" i="2" l="1"/>
  <c r="B13" i="2" l="1"/>
  <c r="B50" i="2" l="1"/>
  <c r="H18" i="2" l="1"/>
  <c r="B52" i="2" s="1"/>
  <c r="B53" i="2" s="1"/>
  <c r="I18" i="2"/>
  <c r="B18" i="3" l="1"/>
  <c r="I25" i="2" l="1"/>
  <c r="I26" i="2"/>
  <c r="I27" i="2"/>
  <c r="I30" i="2"/>
  <c r="I31" i="2"/>
  <c r="I32" i="2"/>
  <c r="I33" i="2"/>
  <c r="I34" i="2"/>
  <c r="I35" i="2"/>
  <c r="I36" i="2"/>
  <c r="I37" i="2"/>
  <c r="I23" i="2"/>
  <c r="B49" i="2" l="1"/>
  <c r="D46" i="2" s="1"/>
  <c r="G24" i="2"/>
  <c r="I24" i="2" s="1"/>
  <c r="G25" i="2"/>
  <c r="G26" i="2"/>
  <c r="G27" i="2"/>
  <c r="G28" i="2"/>
  <c r="I28" i="2" s="1"/>
  <c r="G29" i="2"/>
  <c r="I29" i="2" s="1"/>
  <c r="B51" i="2" s="1"/>
  <c r="E46" i="2" s="1"/>
  <c r="G30" i="2"/>
  <c r="G31" i="2"/>
  <c r="G32" i="2"/>
  <c r="G33" i="2"/>
  <c r="G34" i="2"/>
  <c r="G35" i="2"/>
  <c r="G36" i="2"/>
  <c r="G37" i="2"/>
  <c r="G23" i="2"/>
  <c r="B54" i="2" l="1"/>
  <c r="B29" i="3"/>
  <c r="C7" i="3" l="1"/>
  <c r="B12" i="3"/>
  <c r="B11" i="3"/>
  <c r="B13" i="3" s="1"/>
  <c r="C5" i="3"/>
  <c r="C4" i="3"/>
  <c r="B21" i="3"/>
  <c r="B14" i="3"/>
  <c r="C6" i="3"/>
  <c r="I38" i="2" l="1"/>
  <c r="B55" i="2" l="1"/>
  <c r="B16" i="3" l="1"/>
  <c r="B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Helena Kruljac Tuđa</author>
  </authors>
  <commentList>
    <comment ref="D22" authorId="0" shapeId="0" xr:uid="{A27806C1-DDCA-455C-81B4-B341FE6F1C20}">
      <text>
        <r>
          <rPr>
            <sz val="9"/>
            <color indexed="81"/>
            <rFont val="Tahoma"/>
            <family val="2"/>
            <charset val="238"/>
          </rPr>
          <t>obvezno polje:
odaberite iz padajućeg izbornika</t>
        </r>
      </text>
    </comment>
    <comment ref="E22" authorId="0" shapeId="0" xr:uid="{E212BD52-B093-4BD7-AC86-8D93788B3350}">
      <text>
        <r>
          <rPr>
            <sz val="9"/>
            <color indexed="81"/>
            <rFont val="Tahoma"/>
            <family val="2"/>
            <charset val="238"/>
          </rPr>
          <t>za sljedeće valute obvezan oblik unosa:
euro - EUR
kuna - HRK</t>
        </r>
      </text>
    </comment>
    <comment ref="G22" authorId="0" shapeId="0" xr:uid="{22166E34-0C06-4422-B692-93A9865FA961}">
      <text>
        <r>
          <rPr>
            <sz val="9"/>
            <color indexed="81"/>
            <rFont val="Tahoma"/>
            <family val="2"/>
            <charset val="238"/>
          </rPr>
          <t>tečaj EUR unosite u ćeliju B46, a tečaj ostalih valuta unosite direktno u kolonu Tečaj EK (preko formule)</t>
        </r>
      </text>
    </comment>
    <comment ref="H22" authorId="0" shapeId="0" xr:uid="{ADE675B9-A525-4644-9DCF-5799443C4C67}">
      <text>
        <r>
          <rPr>
            <b/>
            <sz val="9"/>
            <color indexed="81"/>
            <rFont val="Tahoma"/>
            <family val="2"/>
            <charset val="238"/>
          </rPr>
          <t>obvezan unos!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0" authorId="0" shapeId="0" xr:uid="{90701100-68C1-417F-AFD7-AE81467D38B5}">
      <text>
        <r>
          <rPr>
            <sz val="9"/>
            <color indexed="81"/>
            <rFont val="Tahoma"/>
            <family val="2"/>
            <charset val="238"/>
          </rPr>
          <t>Ovdje unesite maksimalan iznos u eurima</t>
        </r>
      </text>
    </comment>
  </commentList>
</comments>
</file>

<file path=xl/sharedStrings.xml><?xml version="1.0" encoding="utf-8"?>
<sst xmlns="http://schemas.openxmlformats.org/spreadsheetml/2006/main" count="352" uniqueCount="248">
  <si>
    <t>Datumi trajanja aktivnosti</t>
  </si>
  <si>
    <t>Točan naziv vlasnika računa</t>
  </si>
  <si>
    <t>Organizacija Korisnik</t>
  </si>
  <si>
    <t>Ime i prezime sudionika</t>
  </si>
  <si>
    <t>Naziv aktivnosti</t>
  </si>
  <si>
    <t>OIB</t>
  </si>
  <si>
    <t>Ostvareni troškovi prijevoza</t>
  </si>
  <si>
    <t xml:space="preserve">Datum </t>
  </si>
  <si>
    <t>Prijevozno sredstvo</t>
  </si>
  <si>
    <t>Valuta</t>
  </si>
  <si>
    <t>Iznos</t>
  </si>
  <si>
    <t>Tečaj EK</t>
  </si>
  <si>
    <t xml:space="preserve">Iznos HRK </t>
  </si>
  <si>
    <t>Popunjava djelatnik Agencije</t>
  </si>
  <si>
    <t>UKUPNI TROŠKOVI PUTA</t>
  </si>
  <si>
    <t>PRIHVATLJIVI TROŠKOVI</t>
  </si>
  <si>
    <t>IZNOS ISPLATE</t>
  </si>
  <si>
    <t>Datum analize:</t>
  </si>
  <si>
    <t>Datum primitka izvješća:</t>
  </si>
  <si>
    <t>Rok za isplatu:</t>
  </si>
  <si>
    <t>Komentar</t>
  </si>
  <si>
    <t>Mjesto:</t>
  </si>
  <si>
    <t>Datum:</t>
  </si>
  <si>
    <t>Potpis sudionika na aktivnosti:</t>
  </si>
  <si>
    <t>Model i poziv na broj (ako je primjenjivo)</t>
  </si>
  <si>
    <t>Odobrava se
(DA/NE)</t>
  </si>
  <si>
    <t>Total</t>
  </si>
  <si>
    <t>Naziv dokumenta</t>
  </si>
  <si>
    <t>Organizacijska jedinica</t>
  </si>
  <si>
    <t>Odjel za strateška partnerstva i strukturirani dijalog u području mladih</t>
  </si>
  <si>
    <t>Naziv ustanove/individualnog korisnika</t>
  </si>
  <si>
    <t>Adresa</t>
  </si>
  <si>
    <t>Broj Ugovora</t>
  </si>
  <si>
    <t xml:space="preserve">Vlasnik računa:     </t>
  </si>
  <si>
    <r>
      <t>IBAN</t>
    </r>
    <r>
      <rPr>
        <b/>
        <sz val="11"/>
        <color theme="1"/>
        <rFont val="Arial"/>
        <family val="2"/>
        <charset val="238"/>
      </rPr>
      <t xml:space="preserve">:                               </t>
    </r>
  </si>
  <si>
    <r>
      <t>Banka:</t>
    </r>
    <r>
      <rPr>
        <b/>
        <sz val="11"/>
        <color theme="1"/>
        <rFont val="Arial"/>
        <family val="2"/>
        <charset val="238"/>
      </rPr>
      <t xml:space="preserve">  </t>
    </r>
    <r>
      <rPr>
        <sz val="11"/>
        <color theme="1"/>
        <rFont val="Arial"/>
        <family val="2"/>
        <charset val="238"/>
      </rPr>
      <t xml:space="preserve">                       </t>
    </r>
  </si>
  <si>
    <t xml:space="preserve">Rok za isplatu :                   </t>
  </si>
  <si>
    <t>Podaci vezani uz isplatu</t>
  </si>
  <si>
    <t xml:space="preserve">Vrsta organizacije: </t>
  </si>
  <si>
    <t>Podnositelj zahtjeva – voditelj programskog odsjeka (potpis):</t>
  </si>
  <si>
    <t>Datum zahtjeva:</t>
  </si>
  <si>
    <t>Primitak zahtjeva u Odsjeku za financije (paraf):</t>
  </si>
  <si>
    <t>Datum :</t>
  </si>
  <si>
    <t>Kontrola u Odsjeku za financije (potpis):</t>
  </si>
  <si>
    <t xml:space="preserve">Agencija za mobilnost i programe Europske unije </t>
  </si>
  <si>
    <r>
      <t>Izvor:</t>
    </r>
    <r>
      <rPr>
        <b/>
        <sz val="11"/>
        <color theme="1"/>
        <rFont val="Arial"/>
        <family val="2"/>
        <charset val="238"/>
      </rPr>
      <t xml:space="preserve">                </t>
    </r>
  </si>
  <si>
    <t>Projekti za korisnike – izvor 51</t>
  </si>
  <si>
    <r>
      <t>Aktivnost:</t>
    </r>
    <r>
      <rPr>
        <b/>
        <sz val="11"/>
        <color theme="1"/>
        <rFont val="Arial"/>
        <family val="2"/>
        <charset val="238"/>
      </rPr>
      <t xml:space="preserve">        </t>
    </r>
  </si>
  <si>
    <t>A818045 – program Erasmus+</t>
  </si>
  <si>
    <t>Zahtjev odobrio/la - pomoćnik ravnatelja (potpis):</t>
  </si>
  <si>
    <r>
      <t>Iznos naknade</t>
    </r>
    <r>
      <rPr>
        <b/>
        <sz val="11"/>
        <color theme="1"/>
        <rFont val="Arial"/>
        <family val="2"/>
        <charset val="238"/>
      </rPr>
      <t>:</t>
    </r>
  </si>
  <si>
    <t>Broj ugovora</t>
  </si>
  <si>
    <t>Vrsta organizacije:</t>
  </si>
  <si>
    <t>Odjel za visoko obrazovanje</t>
  </si>
  <si>
    <t>Odjel za obrazovanje odraslih</t>
  </si>
  <si>
    <t>Odjel za strukovno obrazovanje i osposobljavanje</t>
  </si>
  <si>
    <t>Odjel za opće obrazovanje</t>
  </si>
  <si>
    <t>Odjeli</t>
  </si>
  <si>
    <t>A818044 – program Erasmus+</t>
  </si>
  <si>
    <t>aktivnost</t>
  </si>
  <si>
    <t>Opis</t>
  </si>
  <si>
    <t>MAKSIMALNO DOZVOLJENI IZNOS UKUPNO</t>
  </si>
  <si>
    <t>Financijsku analizu izvršio/la:</t>
  </si>
  <si>
    <t>Adresa organizacije Korisnika</t>
  </si>
  <si>
    <t>e-mail</t>
  </si>
  <si>
    <t>OIB organizacije Korisnika</t>
  </si>
  <si>
    <t>IBAN organizacije Korisnika</t>
  </si>
  <si>
    <t>Naziv banke organizacije Korisnika</t>
  </si>
  <si>
    <t xml:space="preserve">Odobrio/la: </t>
  </si>
  <si>
    <t>EUR</t>
  </si>
  <si>
    <t>FINANCIJSKO IZVJEŠĆE O SUDJELOVANJU NA AKTIVNOSTI eTWINNING I ZAHTJEV ZA ISPLATU</t>
  </si>
  <si>
    <t>MAKSIMALNO DOZVOLJENI IZNOS ZA TROŠKOVE ŽIVOTA</t>
  </si>
  <si>
    <t>MAKSIMALNO DOZVOLJENI IZNOS ZA TROŠKOVE PUTOVANJA</t>
  </si>
  <si>
    <t>UKUPNI TROŠKOVI ZA TROŠKOVE ŽIVOTA</t>
  </si>
  <si>
    <t>prijevoz / dnevnica</t>
  </si>
  <si>
    <t>Financijska potpora za projekte u okviru programa eTwinning</t>
  </si>
  <si>
    <t>Zahtjev za završnu isplatu korisniku</t>
  </si>
  <si>
    <t>Tečaj:</t>
  </si>
  <si>
    <t>Opis posla (dokumentacija):</t>
  </si>
  <si>
    <t>Broj bankovnog računa s kojeg se izvršava plaćanje:  HR3423600001501431330</t>
  </si>
  <si>
    <t>A818024 - Provedba eTwinning mreže</t>
  </si>
  <si>
    <t>iznos dnevnice</t>
  </si>
  <si>
    <t>USD</t>
  </si>
  <si>
    <t>Grčka </t>
  </si>
  <si>
    <t>Kn</t>
  </si>
  <si>
    <t>valuta</t>
  </si>
  <si>
    <t>Luksemburg</t>
  </si>
  <si>
    <t>Litva</t>
  </si>
  <si>
    <t>Latvija</t>
  </si>
  <si>
    <t>Afganistan</t>
  </si>
  <si>
    <t>Francuska</t>
  </si>
  <si>
    <t>nazivdržave</t>
  </si>
  <si>
    <t>Albanija</t>
  </si>
  <si>
    <t>Alžir</t>
  </si>
  <si>
    <t>Andora</t>
  </si>
  <si>
    <t>Angola</t>
  </si>
  <si>
    <t>Argentina</t>
  </si>
  <si>
    <t>Armenija</t>
  </si>
  <si>
    <t>Australija</t>
  </si>
  <si>
    <t>Austrija</t>
  </si>
  <si>
    <t>Azerbajdžan</t>
  </si>
  <si>
    <t>Belgija</t>
  </si>
  <si>
    <t>Bjelarusija</t>
  </si>
  <si>
    <t>Bolivija</t>
  </si>
  <si>
    <t>BosnaiHercegovina</t>
  </si>
  <si>
    <t>Brazil</t>
  </si>
  <si>
    <t>Bugarska</t>
  </si>
  <si>
    <t>Cipar</t>
  </si>
  <si>
    <t>Češka</t>
  </si>
  <si>
    <t>Čile</t>
  </si>
  <si>
    <t>Danska</t>
  </si>
  <si>
    <t>DNRSjevernaKoreja</t>
  </si>
  <si>
    <t>Egipat</t>
  </si>
  <si>
    <t>Estonija</t>
  </si>
  <si>
    <t>Etiopija</t>
  </si>
  <si>
    <t>Filipini</t>
  </si>
  <si>
    <t>Finska</t>
  </si>
  <si>
    <t>Gruzija</t>
  </si>
  <si>
    <t>Hrvatska</t>
  </si>
  <si>
    <t>Indija</t>
  </si>
  <si>
    <t>Indonezija</t>
  </si>
  <si>
    <t>Irak</t>
  </si>
  <si>
    <t>Iran</t>
  </si>
  <si>
    <t>Irska</t>
  </si>
  <si>
    <t>Island</t>
  </si>
  <si>
    <t>Italija</t>
  </si>
  <si>
    <t>Izrael</t>
  </si>
  <si>
    <t>Jamajka</t>
  </si>
  <si>
    <t>Japan</t>
  </si>
  <si>
    <t>Jemen</t>
  </si>
  <si>
    <t>Jordan</t>
  </si>
  <si>
    <t>JužnoafričkaRepublika</t>
  </si>
  <si>
    <t>Kanada</t>
  </si>
  <si>
    <t>Kazahstan</t>
  </si>
  <si>
    <t>Kenija</t>
  </si>
  <si>
    <t>KirgiskaRepublika</t>
  </si>
  <si>
    <t>Kolumbija</t>
  </si>
  <si>
    <t>Kongo</t>
  </si>
  <si>
    <t>Kuba</t>
  </si>
  <si>
    <t>Kuvajt</t>
  </si>
  <si>
    <t>Libanon</t>
  </si>
  <si>
    <t>Liberija</t>
  </si>
  <si>
    <t>Libija</t>
  </si>
  <si>
    <t>Mađarska</t>
  </si>
  <si>
    <t>Makedonija</t>
  </si>
  <si>
    <t>Malezija</t>
  </si>
  <si>
    <t>Malta</t>
  </si>
  <si>
    <t>Meksiko</t>
  </si>
  <si>
    <t>Moldova</t>
  </si>
  <si>
    <t>Monako</t>
  </si>
  <si>
    <t>Mozambik</t>
  </si>
  <si>
    <t>Nizozemska</t>
  </si>
  <si>
    <t>Norveška</t>
  </si>
  <si>
    <t>NoviZeland</t>
  </si>
  <si>
    <t>NRKina</t>
  </si>
  <si>
    <t>NRKina–HongKong</t>
  </si>
  <si>
    <t>Njemačka</t>
  </si>
  <si>
    <t>Pakistan</t>
  </si>
  <si>
    <t>Panama</t>
  </si>
  <si>
    <t>Peru</t>
  </si>
  <si>
    <t>Poljska</t>
  </si>
  <si>
    <t>Portugal</t>
  </si>
  <si>
    <t>RepublikaJužnaKoreja</t>
  </si>
  <si>
    <t>Rumunjska</t>
  </si>
  <si>
    <t>RuskaFederacija</t>
  </si>
  <si>
    <t>SAD</t>
  </si>
  <si>
    <t>SaudijskaArabija</t>
  </si>
  <si>
    <t>Senegal</t>
  </si>
  <si>
    <t>Singapur</t>
  </si>
  <si>
    <t>Sirija</t>
  </si>
  <si>
    <t>Slovačka</t>
  </si>
  <si>
    <t>Slovenija</t>
  </si>
  <si>
    <t>SrbijaiCrnaGora</t>
  </si>
  <si>
    <t>Sudan</t>
  </si>
  <si>
    <t>Španjolska</t>
  </si>
  <si>
    <t>Švedska</t>
  </si>
  <si>
    <t>Švicarska</t>
  </si>
  <si>
    <t>Tadžikistan</t>
  </si>
  <si>
    <t>Tunis</t>
  </si>
  <si>
    <t>Turkmenistan</t>
  </si>
  <si>
    <t>Turska</t>
  </si>
  <si>
    <t>UjedinjeniArapskiEmirati</t>
  </si>
  <si>
    <t>UjedinjenoKraljevstvoVelikeBritanjeiSj.Irske</t>
  </si>
  <si>
    <t>Ukrajina</t>
  </si>
  <si>
    <t>Uzbekistan</t>
  </si>
  <si>
    <t>Ostalo</t>
  </si>
  <si>
    <t>Država aktivnosti</t>
  </si>
  <si>
    <t xml:space="preserve">
</t>
  </si>
  <si>
    <t>Nadopune:</t>
  </si>
  <si>
    <t>Datum zahtjeva za 1. nadopunu dokumentacije:</t>
  </si>
  <si>
    <t xml:space="preserve">Datum primitka 1. nadopune dokumentacije: </t>
  </si>
  <si>
    <t>Datum zahtjeva za 2. nadopunu dokumentacije:</t>
  </si>
  <si>
    <t xml:space="preserve">Datum primitka 2. nadopune dokumentacije: </t>
  </si>
  <si>
    <t>Molimo Vas omogućite upotrebu Makroa klikom na "Enable content" na žutoj traci.</t>
  </si>
  <si>
    <t>Vodeći brojevi banaka</t>
  </si>
  <si>
    <t>Broj mora biti kao text!</t>
  </si>
  <si>
    <t>Vodeći broj banke</t>
  </si>
  <si>
    <t>Naziv banke</t>
  </si>
  <si>
    <t>2500009</t>
  </si>
  <si>
    <t>ADDIKO BANK d.d. Zagreb</t>
  </si>
  <si>
    <t>2481000</t>
  </si>
  <si>
    <t>AGRAM BANKA d.d. Zagreb</t>
  </si>
  <si>
    <t>4133006</t>
  </si>
  <si>
    <t>BANKA KOVANICA d.d. Varaždin</t>
  </si>
  <si>
    <t>2488001</t>
  </si>
  <si>
    <t>BKS BANK AG, Glavna podružnica Hrvatska</t>
  </si>
  <si>
    <t>2485003</t>
  </si>
  <si>
    <t>CROATIA BANKA d.d. Zagreb</t>
  </si>
  <si>
    <t>2402006</t>
  </si>
  <si>
    <t>ERSTE &amp; STEIERMÄRKISCHE BANK d.d. Rijeka</t>
  </si>
  <si>
    <t>2493003</t>
  </si>
  <si>
    <t>HRVATSKA BANKA ZA OBNOVU I RAZVITAK Zagreb</t>
  </si>
  <si>
    <t>1001005</t>
  </si>
  <si>
    <t>HRVATSKA NARODNA BANKA</t>
  </si>
  <si>
    <t>2390001</t>
  </si>
  <si>
    <t>HRVATSKA POŠTANSKA BANKA d.d. Zagreb</t>
  </si>
  <si>
    <t>2492008</t>
  </si>
  <si>
    <t>IMEX BANKA d.d. Split</t>
  </si>
  <si>
    <t>2380006</t>
  </si>
  <si>
    <t>ISTARSKA KREDITNA BANKA  UMAG d.d. Umag</t>
  </si>
  <si>
    <t>2489004</t>
  </si>
  <si>
    <t>J&amp;T banka d.d. Varaždin</t>
  </si>
  <si>
    <t>2400008</t>
  </si>
  <si>
    <t>KARLOVAČKA BANKA d.d. Karlovac</t>
  </si>
  <si>
    <t>4124003</t>
  </si>
  <si>
    <t>KENTBANK d.d. Zagreb</t>
  </si>
  <si>
    <t>2407000</t>
  </si>
  <si>
    <t>OTP BANKA HRVATSKA d.d. Split</t>
  </si>
  <si>
    <t>2408002</t>
  </si>
  <si>
    <t>PARTNER BANKA d.d. Zagreb</t>
  </si>
  <si>
    <t>2386002</t>
  </si>
  <si>
    <t>PODRAVSKA BANKA d.d. Koprivnica</t>
  </si>
  <si>
    <t>2340009</t>
  </si>
  <si>
    <t>PRIVREDNA BANKA ZAGREB d.d. Zagreb</t>
  </si>
  <si>
    <t>2484008</t>
  </si>
  <si>
    <t>RAIFFEISENBANK AUSTRIA d.d. Zagreb</t>
  </si>
  <si>
    <t>2403009</t>
  </si>
  <si>
    <t>SAMOBORSKA BANKA d.d. Samobor</t>
  </si>
  <si>
    <t>2503007</t>
  </si>
  <si>
    <t>SBERBANK d.d. Zagreb</t>
  </si>
  <si>
    <t>2412009</t>
  </si>
  <si>
    <t>SLATINSKA BANKA d.d. Slatina</t>
  </si>
  <si>
    <t>2360000</t>
  </si>
  <si>
    <t>ZAGREBAČKA BANKA d.d. Zagreb</t>
  </si>
  <si>
    <t>iznos u HRK</t>
  </si>
  <si>
    <r>
      <t xml:space="preserve">Ispunjeni, potpisani i pečatirani obrazac (skenirani i Excel dokument) te dokaznu dokumentaciju potrebno je dostaviti Agenciji za mobilnost i programe EU, putem elektroničke pošte </t>
    </r>
    <r>
      <rPr>
        <u/>
        <sz val="11"/>
        <color theme="8"/>
        <rFont val="Arial"/>
        <family val="2"/>
        <charset val="238"/>
      </rPr>
      <t>maja.smolc@mobilnost.hr</t>
    </r>
    <r>
      <rPr>
        <sz val="11"/>
        <color theme="1"/>
        <rFont val="Arial"/>
        <family val="2"/>
        <charset val="238"/>
      </rPr>
      <t xml:space="preserve"> </t>
    </r>
    <r>
      <rPr>
        <u/>
        <sz val="11"/>
        <color theme="1"/>
        <rFont val="Arial"/>
        <family val="2"/>
        <charset val="238"/>
      </rPr>
      <t>najkasnije 30 kalendarskih dana od završetka Aktivnosti</t>
    </r>
    <r>
      <rPr>
        <sz val="11"/>
        <color theme="1"/>
        <rFont val="Arial"/>
        <family val="2"/>
        <charset val="238"/>
      </rPr>
      <t>.</t>
    </r>
  </si>
  <si>
    <r>
      <t>Za troškove koje pokriva Agencija, financijskom izvješću obvezno je priložiti skenirane kopije potvrde o sudjelovanju te, ovisno o načinu putovanja, skenirane kopije putnih karata, računa, ukrcajnih propusnica. Agencija za mobilnost i programe EU zadržava pravo na zahtjev za originalnom dokumentacijom, ukoliko će to biti potrebno.
U slučaju da Vam je Agencija prethodno odobrila putovanje automobilom, potrebno je priložiti skenirane kopije računa za plaćene cestarine, tunelarine, vinjete, kao i opis rute putovanja (</t>
    </r>
    <r>
      <rPr>
        <u/>
        <sz val="11"/>
        <color theme="8"/>
        <rFont val="Arial"/>
        <family val="2"/>
        <charset val="238"/>
      </rPr>
      <t>http://www.viamichelin.com</t>
    </r>
    <r>
      <rPr>
        <sz val="11"/>
        <rFont val="Arial"/>
        <family val="2"/>
      </rPr>
      <t>).</t>
    </r>
  </si>
  <si>
    <t>Tečaj EUR (Inforeuro) na dan potpisivanja ugovora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</si>
</sst>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kn&quot;* #,##0.00_);_(&quot;kn&quot;* \(#,##0.00\);_(&quot;kn&quot;* &quot;-&quot;??_);_(@_)"/>
    <numFmt numFmtId="165" formatCode="#,##0.00\ &quot;kn&quot;"/>
    <numFmt numFmtId="166" formatCode="#,##0.00000"/>
    <numFmt numFmtId="167" formatCode="#,##0.00\ [$EUR]"/>
    <numFmt numFmtId="168" formatCode="0.0000"/>
    <numFmt numFmtId="169" formatCode="#,##0.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4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name val="Arial"/>
      <family val="2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6"/>
      <name val="Arial"/>
      <family val="2"/>
      <charset val="238"/>
    </font>
    <font>
      <sz val="11"/>
      <color theme="6"/>
      <name val="Calibri"/>
      <family val="2"/>
      <charset val="238"/>
      <scheme val="minor"/>
    </font>
    <font>
      <sz val="10"/>
      <color indexed="8"/>
      <name val="Arial Narrow"/>
      <family val="2"/>
      <charset val="238"/>
    </font>
    <font>
      <b/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u/>
      <sz val="11"/>
      <color theme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8">
    <xf numFmtId="0" fontId="0" fillId="0" borderId="0"/>
    <xf numFmtId="0" fontId="7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32" fillId="0" borderId="21" applyNumberFormat="0" applyFill="0" applyProtection="0">
      <alignment horizontal="right" vertical="center" wrapText="1"/>
    </xf>
    <xf numFmtId="169" fontId="33" fillId="0" borderId="0" applyNumberFormat="0"/>
    <xf numFmtId="169" fontId="33" fillId="0" borderId="22" applyNumberFormat="0" applyFill="0" applyAlignment="0" applyProtection="0"/>
  </cellStyleXfs>
  <cellXfs count="19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2" fillId="5" borderId="10" xfId="0" applyFont="1" applyFill="1" applyBorder="1" applyAlignment="1" applyProtection="1">
      <alignment horizontal="centerContinuous" wrapText="1"/>
    </xf>
    <xf numFmtId="0" fontId="12" fillId="5" borderId="11" xfId="0" applyFont="1" applyFill="1" applyBorder="1" applyAlignment="1" applyProtection="1">
      <alignment horizontal="centerContinuous" wrapText="1"/>
    </xf>
    <xf numFmtId="0" fontId="12" fillId="5" borderId="7" xfId="0" applyFont="1" applyFill="1" applyBorder="1" applyAlignment="1" applyProtection="1">
      <alignment horizontal="centerContinuous" wrapText="1"/>
    </xf>
    <xf numFmtId="0" fontId="12" fillId="5" borderId="0" xfId="0" applyFont="1" applyFill="1" applyBorder="1" applyAlignment="1" applyProtection="1">
      <alignment wrapText="1"/>
    </xf>
    <xf numFmtId="0" fontId="2" fillId="5" borderId="9" xfId="0" applyFont="1" applyFill="1" applyBorder="1" applyAlignment="1" applyProtection="1">
      <alignment horizontal="centerContinuous" vertical="center" wrapText="1"/>
    </xf>
    <xf numFmtId="0" fontId="2" fillId="5" borderId="0" xfId="0" applyFont="1" applyFill="1" applyBorder="1" applyAlignment="1" applyProtection="1">
      <alignment horizontal="centerContinuous" vertical="center" wrapText="1"/>
    </xf>
    <xf numFmtId="0" fontId="2" fillId="5" borderId="12" xfId="0" applyFont="1" applyFill="1" applyBorder="1" applyAlignment="1" applyProtection="1">
      <alignment horizontal="centerContinuous"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2" fillId="5" borderId="5" xfId="0" applyFont="1" applyFill="1" applyBorder="1" applyAlignment="1" applyProtection="1">
      <alignment horizontal="centerContinuous" vertical="center" wrapText="1"/>
    </xf>
    <xf numFmtId="0" fontId="2" fillId="5" borderId="8" xfId="0" applyFont="1" applyFill="1" applyBorder="1" applyAlignment="1" applyProtection="1">
      <alignment horizontal="centerContinuous" vertical="center" wrapText="1"/>
    </xf>
    <xf numFmtId="0" fontId="13" fillId="5" borderId="0" xfId="0" applyFont="1" applyFill="1" applyProtection="1"/>
    <xf numFmtId="0" fontId="5" fillId="0" borderId="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4" fillId="2" borderId="0" xfId="0" applyFont="1" applyFill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10" fillId="5" borderId="0" xfId="0" applyFont="1" applyFill="1" applyProtection="1"/>
    <xf numFmtId="0" fontId="9" fillId="5" borderId="0" xfId="0" applyFont="1" applyFill="1" applyProtection="1"/>
    <xf numFmtId="0" fontId="0" fillId="5" borderId="0" xfId="0" applyFill="1" applyProtection="1"/>
    <xf numFmtId="0" fontId="6" fillId="4" borderId="4" xfId="0" applyFont="1" applyFill="1" applyBorder="1" applyAlignment="1" applyProtection="1">
      <alignment wrapText="1"/>
    </xf>
    <xf numFmtId="0" fontId="3" fillId="3" borderId="4" xfId="0" applyFont="1" applyFill="1" applyBorder="1" applyAlignment="1" applyProtection="1">
      <alignment horizontal="center"/>
    </xf>
    <xf numFmtId="14" fontId="5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vertical="center"/>
    </xf>
    <xf numFmtId="0" fontId="0" fillId="0" borderId="0" xfId="0" applyProtection="1"/>
    <xf numFmtId="165" fontId="3" fillId="5" borderId="0" xfId="0" applyNumberFormat="1" applyFont="1" applyFill="1" applyBorder="1" applyAlignment="1" applyProtection="1">
      <alignment vertical="center" wrapText="1"/>
    </xf>
    <xf numFmtId="165" fontId="0" fillId="5" borderId="0" xfId="0" applyNumberFormat="1" applyFill="1" applyProtection="1"/>
    <xf numFmtId="0" fontId="1" fillId="5" borderId="0" xfId="0" applyFont="1" applyFill="1" applyProtection="1"/>
    <xf numFmtId="0" fontId="0" fillId="5" borderId="0" xfId="0" applyFill="1" applyAlignment="1" applyProtection="1">
      <alignment horizontal="right"/>
    </xf>
    <xf numFmtId="0" fontId="2" fillId="0" borderId="0" xfId="0" applyFont="1" applyProtection="1">
      <protection locked="0"/>
    </xf>
    <xf numFmtId="0" fontId="10" fillId="5" borderId="0" xfId="0" applyFont="1" applyFill="1" applyProtection="1">
      <protection locked="0"/>
    </xf>
    <xf numFmtId="0" fontId="18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Continuous" vertical="center" wrapText="1"/>
    </xf>
    <xf numFmtId="165" fontId="3" fillId="0" borderId="4" xfId="0" applyNumberFormat="1" applyFont="1" applyFill="1" applyBorder="1" applyAlignment="1" applyProtection="1">
      <alignment vertical="center"/>
    </xf>
    <xf numFmtId="167" fontId="0" fillId="5" borderId="0" xfId="2" applyNumberFormat="1" applyFont="1" applyFill="1" applyBorder="1" applyAlignment="1" applyProtection="1">
      <alignment horizontal="center" vertical="center"/>
      <protection locked="0"/>
    </xf>
    <xf numFmtId="167" fontId="0" fillId="5" borderId="2" xfId="2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vertical="center"/>
    </xf>
    <xf numFmtId="0" fontId="0" fillId="5" borderId="3" xfId="0" applyFill="1" applyBorder="1" applyAlignment="1" applyProtection="1"/>
    <xf numFmtId="0" fontId="0" fillId="5" borderId="1" xfId="0" applyFill="1" applyBorder="1" applyAlignment="1" applyProtection="1"/>
    <xf numFmtId="0" fontId="0" fillId="5" borderId="11" xfId="0" applyFill="1" applyBorder="1" applyAlignment="1" applyProtection="1"/>
    <xf numFmtId="0" fontId="0" fillId="5" borderId="7" xfId="0" applyFill="1" applyBorder="1" applyAlignment="1" applyProtection="1"/>
    <xf numFmtId="0" fontId="10" fillId="3" borderId="4" xfId="0" applyFont="1" applyFill="1" applyBorder="1" applyAlignment="1" applyProtection="1">
      <alignment horizontal="left" vertical="center"/>
    </xf>
    <xf numFmtId="165" fontId="10" fillId="3" borderId="4" xfId="0" applyNumberFormat="1" applyFont="1" applyFill="1" applyBorder="1" applyAlignment="1" applyProtection="1"/>
    <xf numFmtId="49" fontId="5" fillId="5" borderId="0" xfId="0" applyNumberFormat="1" applyFont="1" applyFill="1" applyBorder="1" applyAlignment="1" applyProtection="1">
      <alignment horizontal="left" vertical="center" wrapText="1"/>
      <protection locked="0"/>
    </xf>
    <xf numFmtId="168" fontId="0" fillId="5" borderId="0" xfId="0" applyNumberFormat="1" applyFill="1" applyProtection="1"/>
    <xf numFmtId="0" fontId="5" fillId="0" borderId="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21" fillId="5" borderId="0" xfId="0" applyFont="1" applyFill="1" applyProtection="1"/>
    <xf numFmtId="0" fontId="0" fillId="0" borderId="3" xfId="0" applyFill="1" applyBorder="1" applyAlignment="1" applyProtection="1"/>
    <xf numFmtId="0" fontId="0" fillId="0" borderId="1" xfId="0" applyFill="1" applyBorder="1" applyAlignment="1" applyProtection="1"/>
    <xf numFmtId="0" fontId="3" fillId="0" borderId="4" xfId="0" applyFont="1" applyFill="1" applyBorder="1" applyAlignment="1" applyProtection="1">
      <alignment vertical="center"/>
    </xf>
    <xf numFmtId="165" fontId="3" fillId="2" borderId="4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49" fontId="22" fillId="7" borderId="18" xfId="0" applyNumberFormat="1" applyFont="1" applyFill="1" applyBorder="1"/>
    <xf numFmtId="49" fontId="0" fillId="8" borderId="17" xfId="0" applyNumberFormat="1" applyFill="1" applyBorder="1"/>
    <xf numFmtId="49" fontId="0" fillId="0" borderId="17" xfId="0" applyNumberFormat="1" applyBorder="1"/>
    <xf numFmtId="49" fontId="0" fillId="0" borderId="19" xfId="0" applyNumberFormat="1" applyBorder="1"/>
    <xf numFmtId="49" fontId="0" fillId="0" borderId="0" xfId="0" applyNumberFormat="1"/>
    <xf numFmtId="2" fontId="22" fillId="7" borderId="18" xfId="0" applyNumberFormat="1" applyFont="1" applyFill="1" applyBorder="1" applyAlignment="1">
      <alignment horizontal="center"/>
    </xf>
    <xf numFmtId="2" fontId="0" fillId="8" borderId="17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9" fontId="22" fillId="7" borderId="18" xfId="0" applyNumberFormat="1" applyFont="1" applyFill="1" applyBorder="1" applyAlignment="1">
      <alignment horizontal="center"/>
    </xf>
    <xf numFmtId="49" fontId="0" fillId="8" borderId="17" xfId="0" applyNumberForma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24" fillId="0" borderId="0" xfId="0" applyFont="1" applyFill="1" applyBorder="1" applyAlignment="1" applyProtection="1">
      <alignment horizontal="right" vertical="center"/>
    </xf>
    <xf numFmtId="0" fontId="25" fillId="5" borderId="0" xfId="0" applyFont="1" applyFill="1" applyProtection="1"/>
    <xf numFmtId="0" fontId="26" fillId="0" borderId="4" xfId="1" applyFont="1" applyFill="1" applyBorder="1" applyAlignment="1" applyProtection="1"/>
    <xf numFmtId="0" fontId="3" fillId="4" borderId="3" xfId="0" applyFont="1" applyFill="1" applyBorder="1" applyAlignment="1" applyProtection="1">
      <alignment vertical="center"/>
    </xf>
    <xf numFmtId="0" fontId="3" fillId="4" borderId="11" xfId="0" applyFont="1" applyFill="1" applyBorder="1" applyAlignment="1" applyProtection="1">
      <alignment vertical="center"/>
    </xf>
    <xf numFmtId="0" fontId="9" fillId="5" borderId="5" xfId="0" applyFont="1" applyFill="1" applyBorder="1" applyProtection="1"/>
    <xf numFmtId="0" fontId="0" fillId="5" borderId="3" xfId="0" applyFill="1" applyBorder="1" applyProtection="1"/>
    <xf numFmtId="14" fontId="18" fillId="5" borderId="2" xfId="0" applyNumberFormat="1" applyFont="1" applyFill="1" applyBorder="1" applyAlignment="1" applyProtection="1">
      <alignment horizontal="left" vertical="center" indent="1"/>
      <protection locked="0"/>
    </xf>
    <xf numFmtId="0" fontId="3" fillId="5" borderId="10" xfId="0" applyFont="1" applyFill="1" applyBorder="1" applyAlignment="1" applyProtection="1">
      <alignment horizontal="left" vertical="center" indent="1"/>
      <protection locked="0"/>
    </xf>
    <xf numFmtId="0" fontId="3" fillId="0" borderId="2" xfId="0" applyFont="1" applyFill="1" applyBorder="1" applyAlignment="1" applyProtection="1">
      <alignment horizontal="left" vertical="center" indent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Continuous" vertical="center" wrapText="1"/>
    </xf>
    <xf numFmtId="0" fontId="16" fillId="0" borderId="4" xfId="0" applyFont="1" applyBorder="1" applyAlignment="1" applyProtection="1">
      <alignment horizontal="centerContinuous" vertical="center" wrapText="1"/>
    </xf>
    <xf numFmtId="0" fontId="2" fillId="0" borderId="4" xfId="0" applyFont="1" applyBorder="1" applyAlignment="1" applyProtection="1">
      <alignment horizontal="centerContinuous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Protection="1"/>
    <xf numFmtId="0" fontId="2" fillId="0" borderId="4" xfId="0" applyFont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10" fillId="0" borderId="4" xfId="0" applyNumberFormat="1" applyFont="1" applyBorder="1" applyAlignment="1" applyProtection="1">
      <alignment horizontal="left" vertical="center" wrapText="1"/>
    </xf>
    <xf numFmtId="0" fontId="2" fillId="0" borderId="4" xfId="0" applyNumberFormat="1" applyFont="1" applyBorder="1" applyAlignment="1" applyProtection="1">
      <alignment horizontal="left" vertical="center" wrapText="1"/>
    </xf>
    <xf numFmtId="49" fontId="10" fillId="0" borderId="4" xfId="0" applyNumberFormat="1" applyFont="1" applyBorder="1" applyAlignment="1" applyProtection="1">
      <alignment horizontal="left" vertical="center" wrapText="1"/>
    </xf>
    <xf numFmtId="0" fontId="2" fillId="0" borderId="0" xfId="0" applyFont="1" applyAlignment="1" applyProtection="1"/>
    <xf numFmtId="0" fontId="23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/>
    </xf>
    <xf numFmtId="0" fontId="10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vertical="center"/>
    </xf>
    <xf numFmtId="165" fontId="10" fillId="0" borderId="0" xfId="0" applyNumberFormat="1" applyFont="1" applyAlignment="1" applyProtection="1">
      <alignment horizontal="left"/>
    </xf>
    <xf numFmtId="0" fontId="2" fillId="0" borderId="0" xfId="0" applyNumberFormat="1" applyFont="1" applyProtection="1"/>
    <xf numFmtId="0" fontId="2" fillId="0" borderId="0" xfId="0" applyFont="1" applyAlignment="1" applyProtection="1">
      <alignment vertical="top"/>
    </xf>
    <xf numFmtId="14" fontId="10" fillId="0" borderId="0" xfId="0" applyNumberFormat="1" applyFont="1" applyAlignment="1" applyProtection="1">
      <alignment horizontal="left"/>
    </xf>
    <xf numFmtId="0" fontId="1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Alignment="1" applyProtection="1">
      <alignment horizontal="justify" vertical="center"/>
    </xf>
    <xf numFmtId="49" fontId="2" fillId="0" borderId="0" xfId="0" applyNumberFormat="1" applyFont="1" applyProtection="1"/>
    <xf numFmtId="0" fontId="2" fillId="0" borderId="4" xfId="0" applyFont="1" applyBorder="1" applyAlignment="1" applyProtection="1">
      <alignment vertical="top" wrapText="1"/>
    </xf>
    <xf numFmtId="0" fontId="27" fillId="0" borderId="2" xfId="1" applyFont="1" applyFill="1" applyBorder="1" applyAlignment="1" applyProtection="1">
      <alignment vertical="center"/>
    </xf>
    <xf numFmtId="0" fontId="20" fillId="5" borderId="6" xfId="0" applyFont="1" applyFill="1" applyBorder="1" applyAlignment="1">
      <alignment horizontal="centerContinuous" vertical="center" wrapText="1"/>
    </xf>
    <xf numFmtId="0" fontId="2" fillId="5" borderId="0" xfId="0" applyFont="1" applyFill="1" applyBorder="1" applyAlignment="1" applyProtection="1">
      <alignment vertical="center"/>
    </xf>
    <xf numFmtId="4" fontId="5" fillId="5" borderId="0" xfId="0" applyNumberFormat="1" applyFont="1" applyFill="1" applyBorder="1" applyAlignment="1" applyProtection="1">
      <alignment horizontal="right"/>
      <protection locked="0"/>
    </xf>
    <xf numFmtId="4" fontId="5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14" fontId="0" fillId="5" borderId="4" xfId="0" applyNumberFormat="1" applyFill="1" applyBorder="1" applyAlignment="1" applyProtection="1">
      <alignment horizontal="right"/>
      <protection locked="0"/>
    </xf>
    <xf numFmtId="14" fontId="8" fillId="0" borderId="4" xfId="1" applyNumberFormat="1" applyFont="1" applyFill="1" applyBorder="1" applyAlignment="1" applyProtection="1">
      <alignment horizontal="right" vertical="center"/>
      <protection locked="0"/>
    </xf>
    <xf numFmtId="14" fontId="27" fillId="0" borderId="4" xfId="1" applyNumberFormat="1" applyFont="1" applyFill="1" applyBorder="1" applyAlignment="1" applyProtection="1">
      <alignment horizontal="right" vertical="center"/>
    </xf>
    <xf numFmtId="0" fontId="30" fillId="0" borderId="0" xfId="4" applyAlignment="1">
      <alignment horizontal="left"/>
    </xf>
    <xf numFmtId="0" fontId="31" fillId="9" borderId="20" xfId="1" applyFont="1" applyFill="1" applyBorder="1" applyAlignment="1">
      <alignment horizontal="center" vertical="center"/>
    </xf>
    <xf numFmtId="0" fontId="7" fillId="0" borderId="0" xfId="1"/>
    <xf numFmtId="0" fontId="32" fillId="0" borderId="22" xfId="5" applyNumberFormat="1" applyBorder="1" applyAlignment="1">
      <alignment horizontal="center" vertical="center" wrapText="1"/>
    </xf>
    <xf numFmtId="49" fontId="33" fillId="0" borderId="0" xfId="6" applyNumberFormat="1" applyAlignment="1">
      <alignment horizontal="center" vertical="center" wrapText="1"/>
    </xf>
    <xf numFmtId="0" fontId="34" fillId="0" borderId="0" xfId="6" applyNumberFormat="1" applyFont="1" applyAlignment="1">
      <alignment vertical="center"/>
    </xf>
    <xf numFmtId="49" fontId="35" fillId="0" borderId="0" xfId="6" applyNumberFormat="1" applyFont="1" applyAlignment="1">
      <alignment horizontal="center" vertical="center" wrapText="1"/>
    </xf>
    <xf numFmtId="49" fontId="33" fillId="0" borderId="22" xfId="7" applyNumberFormat="1" applyAlignment="1">
      <alignment horizontal="center" vertical="center" wrapText="1"/>
    </xf>
    <xf numFmtId="0" fontId="33" fillId="0" borderId="22" xfId="7" applyNumberFormat="1" applyAlignment="1">
      <alignment vertical="center"/>
    </xf>
    <xf numFmtId="0" fontId="0" fillId="0" borderId="0" xfId="0" applyFill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6" fillId="0" borderId="9" xfId="0" applyFont="1" applyFill="1" applyBorder="1" applyAlignment="1" applyProtection="1">
      <alignment wrapText="1"/>
    </xf>
    <xf numFmtId="0" fontId="0" fillId="0" borderId="12" xfId="0" applyFill="1" applyBorder="1" applyProtection="1"/>
    <xf numFmtId="0" fontId="0" fillId="5" borderId="0" xfId="0" applyFill="1" applyBorder="1" applyProtection="1"/>
    <xf numFmtId="0" fontId="0" fillId="5" borderId="12" xfId="0" applyFill="1" applyBorder="1" applyProtection="1"/>
    <xf numFmtId="0" fontId="10" fillId="5" borderId="9" xfId="0" applyFont="1" applyFill="1" applyBorder="1" applyProtection="1"/>
    <xf numFmtId="0" fontId="21" fillId="5" borderId="0" xfId="0" applyFont="1" applyFill="1" applyBorder="1" applyAlignment="1" applyProtection="1">
      <alignment horizontal="right" vertical="center"/>
    </xf>
    <xf numFmtId="0" fontId="4" fillId="0" borderId="9" xfId="0" applyFont="1" applyBorder="1" applyProtection="1"/>
    <xf numFmtId="0" fontId="4" fillId="0" borderId="0" xfId="0" applyFont="1" applyBorder="1" applyProtection="1"/>
    <xf numFmtId="0" fontId="0" fillId="5" borderId="9" xfId="0" applyFill="1" applyBorder="1" applyProtection="1"/>
    <xf numFmtId="0" fontId="0" fillId="5" borderId="0" xfId="0" applyFill="1" applyBorder="1" applyAlignment="1" applyProtection="1">
      <alignment horizontal="right"/>
    </xf>
    <xf numFmtId="0" fontId="0" fillId="5" borderId="6" xfId="0" applyFill="1" applyBorder="1" applyProtection="1"/>
    <xf numFmtId="0" fontId="0" fillId="5" borderId="5" xfId="0" applyFill="1" applyBorder="1" applyProtection="1"/>
    <xf numFmtId="0" fontId="0" fillId="5" borderId="8" xfId="0" applyFill="1" applyBorder="1" applyProtection="1"/>
    <xf numFmtId="0" fontId="28" fillId="0" borderId="4" xfId="0" applyFont="1" applyFill="1" applyBorder="1" applyAlignment="1" applyProtection="1">
      <alignment vertical="center" wrapText="1"/>
    </xf>
    <xf numFmtId="166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Continuous" vertical="center" wrapText="1"/>
    </xf>
    <xf numFmtId="0" fontId="0" fillId="2" borderId="3" xfId="0" applyFont="1" applyFill="1" applyBorder="1" applyAlignment="1" applyProtection="1">
      <alignment horizontal="centerContinuous" vertical="center"/>
    </xf>
    <xf numFmtId="0" fontId="0" fillId="2" borderId="1" xfId="0" applyFont="1" applyFill="1" applyBorder="1" applyAlignment="1" applyProtection="1">
      <alignment horizontal="centerContinuous" vertical="center"/>
    </xf>
    <xf numFmtId="0" fontId="8" fillId="0" borderId="2" xfId="1" applyFont="1" applyFill="1" applyBorder="1" applyAlignment="1" applyProtection="1">
      <alignment vertical="center"/>
    </xf>
    <xf numFmtId="0" fontId="21" fillId="5" borderId="0" xfId="0" applyFont="1" applyFill="1" applyBorder="1" applyAlignment="1" applyProtection="1">
      <alignment vertical="center"/>
    </xf>
    <xf numFmtId="49" fontId="3" fillId="3" borderId="13" xfId="0" applyNumberFormat="1" applyFont="1" applyFill="1" applyBorder="1" applyAlignment="1" applyProtection="1">
      <alignment horizontal="centerContinuous"/>
      <protection locked="0"/>
    </xf>
    <xf numFmtId="4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1" xfId="0" applyNumberFormat="1" applyFont="1" applyFill="1" applyBorder="1" applyAlignment="1" applyProtection="1">
      <alignment vertical="top"/>
      <protection locked="0"/>
    </xf>
    <xf numFmtId="4" fontId="3" fillId="0" borderId="7" xfId="0" applyNumberFormat="1" applyFont="1" applyFill="1" applyBorder="1" applyAlignment="1" applyProtection="1">
      <alignment vertical="top"/>
      <protection locked="0"/>
    </xf>
    <xf numFmtId="4" fontId="3" fillId="0" borderId="9" xfId="0" applyNumberFormat="1" applyFont="1" applyFill="1" applyBorder="1" applyAlignment="1" applyProtection="1">
      <alignment vertical="top"/>
      <protection locked="0"/>
    </xf>
    <xf numFmtId="4" fontId="3" fillId="0" borderId="0" xfId="0" applyNumberFormat="1" applyFont="1" applyFill="1" applyBorder="1" applyAlignment="1" applyProtection="1">
      <alignment vertical="top"/>
      <protection locked="0"/>
    </xf>
    <xf numFmtId="4" fontId="3" fillId="0" borderId="12" xfId="0" applyNumberFormat="1" applyFont="1" applyFill="1" applyBorder="1" applyAlignment="1" applyProtection="1">
      <alignment vertical="top"/>
      <protection locked="0"/>
    </xf>
    <xf numFmtId="4" fontId="3" fillId="0" borderId="6" xfId="0" applyNumberFormat="1" applyFont="1" applyFill="1" applyBorder="1" applyAlignment="1" applyProtection="1">
      <alignment vertical="top"/>
      <protection locked="0"/>
    </xf>
    <xf numFmtId="4" fontId="3" fillId="0" borderId="5" xfId="0" applyNumberFormat="1" applyFont="1" applyFill="1" applyBorder="1" applyAlignment="1" applyProtection="1">
      <alignment vertical="top"/>
      <protection locked="0"/>
    </xf>
    <xf numFmtId="4" fontId="3" fillId="0" borderId="8" xfId="0" applyNumberFormat="1" applyFont="1" applyFill="1" applyBorder="1" applyAlignment="1" applyProtection="1">
      <alignment vertical="top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49" fontId="17" fillId="0" borderId="2" xfId="3" applyNumberFormat="1" applyFill="1" applyBorder="1" applyAlignment="1" applyProtection="1">
      <alignment horizontal="left" vertical="center"/>
      <protection locked="0"/>
    </xf>
    <xf numFmtId="49" fontId="5" fillId="0" borderId="6" xfId="0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5" fillId="5" borderId="4" xfId="0" applyFont="1" applyFill="1" applyBorder="1" applyProtection="1"/>
  </cellXfs>
  <cellStyles count="8">
    <cellStyle name="Currency" xfId="2" builtinId="4"/>
    <cellStyle name="Heading 1 2" xfId="4" xr:uid="{C78D4AD5-5AD6-48A5-9810-CA2227744D84}"/>
    <cellStyle name="Hyperlink" xfId="3" builtinId="8"/>
    <cellStyle name="Normal" xfId="0" builtinId="0"/>
    <cellStyle name="Normal 10" xfId="6" xr:uid="{34DA3F0A-9F95-430F-920E-5357CD563BC9}"/>
    <cellStyle name="Normal 2" xfId="1" xr:uid="{00000000-0005-0000-0000-000002000000}"/>
    <cellStyle name="Zadnji redak" xfId="7" xr:uid="{69C407A2-5378-4521-8085-0AC6DA610A2C}"/>
    <cellStyle name="Zaglavlje" xfId="5" xr:uid="{C7CEF10C-E9CD-4586-B8CB-24C2A645252C}"/>
  </cellStyles>
  <dxfs count="32"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30" formatCode="@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0" formatCode="General"/>
      <alignment horizontal="general" vertical="center" textRotation="0" wrapText="0" indent="0" justifyLastLine="0" shrinkToFit="0" readingOrder="0"/>
    </dxf>
    <dxf>
      <numFmt numFmtId="30" formatCode="@"/>
      <alignment horizontal="center" vertical="center" textRotation="0" wrapText="1" indent="0" justifyLastLine="0" shrinkToFit="0" readingOrder="0"/>
    </dxf>
    <dxf>
      <border outline="0">
        <top style="thin">
          <color rgb="FFFF0000"/>
        </top>
        <bottom style="thin">
          <color rgb="FFFF0000"/>
        </bottom>
      </border>
    </dxf>
    <dxf>
      <border outline="0">
        <bottom style="thin">
          <color rgb="FFFF0000"/>
        </bottom>
      </border>
    </dxf>
    <dxf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0\ &quot;kn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numFmt numFmtId="165" formatCode="#,##0.00\ &quot;kn&quot;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protection locked="0" hidden="0"/>
    </dxf>
    <dxf>
      <alignment horizontal="right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protection locked="0" hidden="0"/>
    </dxf>
    <dxf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protection locked="0" hidden="0"/>
    </dxf>
    <dxf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protection locked="0" hidden="0"/>
    </dxf>
    <dxf>
      <numFmt numFmtId="170" formatCode="m/d/yyyy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charset val="238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name val="Arial"/>
        <family val="2"/>
        <charset val="238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name val="Arial"/>
        <family val="2"/>
        <charset val="238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142875</xdr:rowOff>
    </xdr:from>
    <xdr:to>
      <xdr:col>12</xdr:col>
      <xdr:colOff>447675</xdr:colOff>
      <xdr:row>0</xdr:row>
      <xdr:rowOff>390525</xdr:rowOff>
    </xdr:to>
    <xdr:sp macro="[0]!Obrazac_NA_analiza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772900" y="142875"/>
          <a:ext cx="2238375" cy="24765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hr-HR" sz="1100" b="1"/>
            <a:t>Obrazac za djelatnike Agencije</a:t>
          </a:r>
          <a:endParaRPr lang="en-US" sz="1100" b="1"/>
        </a:p>
      </xdr:txBody>
    </xdr:sp>
    <xdr:clientData fPrintsWithSheet="0"/>
  </xdr:twoCellAnchor>
  <xdr:twoCellAnchor>
    <xdr:from>
      <xdr:col>9</xdr:col>
      <xdr:colOff>266700</xdr:colOff>
      <xdr:row>1</xdr:row>
      <xdr:rowOff>133349</xdr:rowOff>
    </xdr:from>
    <xdr:to>
      <xdr:col>12</xdr:col>
      <xdr:colOff>438150</xdr:colOff>
      <xdr:row>3</xdr:row>
      <xdr:rowOff>47625</xdr:rowOff>
    </xdr:to>
    <xdr:sp macro="[0]!Obrazac_Korisnik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19975" y="600074"/>
          <a:ext cx="1971675" cy="504826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Povratak na Obrazac za Korisnika</a:t>
          </a:r>
          <a:endParaRPr lang="en-US">
            <a:solidFill>
              <a:sysClr val="windowText" lastClr="000000"/>
            </a:solidFill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48</xdr:row>
      <xdr:rowOff>123825</xdr:rowOff>
    </xdr:from>
    <xdr:to>
      <xdr:col>8</xdr:col>
      <xdr:colOff>1162050</xdr:colOff>
      <xdr:row>54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7C987C9-B870-4628-9FDA-5001F023D72C}"/>
            </a:ext>
          </a:extLst>
        </xdr:cNvPr>
        <xdr:cNvSpPr txBox="1"/>
      </xdr:nvSpPr>
      <xdr:spPr>
        <a:xfrm>
          <a:off x="5086350" y="10858500"/>
          <a:ext cx="5029200" cy="2124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 sz="1100"/>
        </a:p>
      </xdr:txBody>
    </xdr:sp>
    <xdr:clientData/>
  </xdr:twoCellAnchor>
  <xdr:twoCellAnchor>
    <xdr:from>
      <xdr:col>7</xdr:col>
      <xdr:colOff>323850</xdr:colOff>
      <xdr:row>15</xdr:row>
      <xdr:rowOff>152400</xdr:rowOff>
    </xdr:from>
    <xdr:to>
      <xdr:col>8</xdr:col>
      <xdr:colOff>476250</xdr:colOff>
      <xdr:row>18</xdr:row>
      <xdr:rowOff>114300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D626426-7B6E-4F4E-9BD2-30680601A39F}"/>
            </a:ext>
          </a:extLst>
        </xdr:cNvPr>
        <xdr:cNvSpPr txBox="1"/>
      </xdr:nvSpPr>
      <xdr:spPr>
        <a:xfrm>
          <a:off x="8562975" y="5019675"/>
          <a:ext cx="866775" cy="5619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r-HR" sz="1100">
              <a:solidFill>
                <a:schemeClr val="bg2">
                  <a:lumMod val="75000"/>
                </a:schemeClr>
              </a:solidFill>
            </a:rPr>
            <a:t>dnevnice:</a:t>
          </a:r>
        </a:p>
      </xdr:txBody>
    </xdr:sp>
    <xdr:clientData/>
  </xdr:twoCellAnchor>
  <xdr:twoCellAnchor>
    <xdr:from>
      <xdr:col>9</xdr:col>
      <xdr:colOff>276225</xdr:colOff>
      <xdr:row>3</xdr:row>
      <xdr:rowOff>390525</xdr:rowOff>
    </xdr:from>
    <xdr:to>
      <xdr:col>12</xdr:col>
      <xdr:colOff>447676</xdr:colOff>
      <xdr:row>9</xdr:row>
      <xdr:rowOff>133350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E1FC8F09-10A7-404F-8FC0-6CB554A4B37B}"/>
            </a:ext>
          </a:extLst>
        </xdr:cNvPr>
        <xdr:cNvSpPr/>
      </xdr:nvSpPr>
      <xdr:spPr>
        <a:xfrm>
          <a:off x="10810875" y="1590675"/>
          <a:ext cx="1971676" cy="2085975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hr-HR" sz="1800" b="1"/>
            <a:t>Napomena!!!</a:t>
          </a:r>
        </a:p>
        <a:p>
          <a:pPr algn="ctr"/>
          <a:endParaRPr lang="hr-HR" sz="1100" b="1"/>
        </a:p>
        <a:p>
          <a:pPr algn="ctr"/>
          <a:r>
            <a:rPr lang="hr-HR" sz="1200" b="1"/>
            <a:t>Obavezno kliknuti na "</a:t>
          </a:r>
          <a:r>
            <a:rPr lang="hr-HR" sz="1200" b="1">
              <a:solidFill>
                <a:srgbClr val="FF0000"/>
              </a:solidFill>
            </a:rPr>
            <a:t>Enable content</a:t>
          </a:r>
          <a:r>
            <a:rPr lang="hr-HR" sz="1200" b="1"/>
            <a:t>" ukoliko se pojavi u žutoj liniji u dokumentu</a:t>
          </a:r>
          <a:r>
            <a:rPr lang="hr-HR" sz="1200" b="1" baseline="0"/>
            <a:t>!</a:t>
          </a:r>
        </a:p>
        <a:p>
          <a:pPr algn="ctr"/>
          <a:r>
            <a:rPr lang="hr-HR" sz="1200" b="1" baseline="0">
              <a:solidFill>
                <a:srgbClr val="FF0000"/>
              </a:solidFill>
            </a:rPr>
            <a:t>Dokument spremate kao Excel Macro-Enabled Workbook</a:t>
          </a:r>
          <a:endParaRPr lang="hr-H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276225</xdr:colOff>
      <xdr:row>10</xdr:row>
      <xdr:rowOff>38100</xdr:rowOff>
    </xdr:from>
    <xdr:to>
      <xdr:col>12</xdr:col>
      <xdr:colOff>447676</xdr:colOff>
      <xdr:row>17</xdr:row>
      <xdr:rowOff>142875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76263CE5-8F0C-44C1-A09B-44F07B3C7003}"/>
            </a:ext>
          </a:extLst>
        </xdr:cNvPr>
        <xdr:cNvSpPr/>
      </xdr:nvSpPr>
      <xdr:spPr>
        <a:xfrm>
          <a:off x="10810875" y="3781425"/>
          <a:ext cx="1971676" cy="1628775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hr-HR" sz="1600" b="1"/>
            <a:t>Uputa za</a:t>
          </a:r>
          <a:r>
            <a:rPr lang="hr-HR" sz="1600" b="1" baseline="0"/>
            <a:t> obračun kilometraže</a:t>
          </a:r>
          <a:endParaRPr lang="hr-HR" sz="1600" b="1"/>
        </a:p>
        <a:p>
          <a:pPr algn="ctr"/>
          <a:endParaRPr lang="hr-HR" sz="1100" b="1"/>
        </a:p>
        <a:p>
          <a:pPr algn="ctr"/>
          <a:r>
            <a:rPr lang="hr-HR" sz="1200" b="1"/>
            <a:t>Broj prijeđenih</a:t>
          </a:r>
          <a:r>
            <a:rPr lang="hr-HR" sz="1200" b="1" baseline="0"/>
            <a:t> kilometara množite s iznosom 0,25 EUR/km</a:t>
          </a:r>
          <a:endParaRPr lang="hr-HR" sz="1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kruljac\Desktop\Novi%20Obrazac%20analize%20s%20nalogom\test%20obrazac%20s%20nalog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a"/>
      <sheetName val="CL101_104"/>
      <sheetName val="CL102_116"/>
      <sheetName val="CL103"/>
      <sheetName val="CL135"/>
      <sheetName val="CL105"/>
      <sheetName val="CL107"/>
      <sheetName val="CL347"/>
      <sheetName val="Rekapitulacija troskova"/>
      <sheetName val="Nalog_za_isplatu"/>
      <sheetName val="Financijska korekcija"/>
      <sheetName val="code"/>
      <sheetName val="popis banaka"/>
      <sheetName val="test obrazac s nalogom"/>
    </sheetNames>
    <sheetDataSet>
      <sheetData sheetId="0">
        <row r="3">
          <cell r="B3" t="str">
            <v>MEDICINSKI FAKULTET SVEUČILIŠTE U RIJECI</v>
          </cell>
          <cell r="G3" t="str">
            <v>98164324541</v>
          </cell>
        </row>
        <row r="4">
          <cell r="B4" t="str">
            <v>2014-1-HR01-KA347-0000026</v>
          </cell>
        </row>
        <row r="7">
          <cell r="C7" t="str">
            <v>KA347</v>
          </cell>
        </row>
        <row r="9">
          <cell r="C9">
            <v>43646</v>
          </cell>
        </row>
        <row r="29">
          <cell r="J29">
            <v>100800</v>
          </cell>
        </row>
        <row r="31">
          <cell r="B31">
            <v>10800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C6" t="str">
            <v>98164324541</v>
          </cell>
        </row>
      </sheetData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8A095B-BCBE-4997-8FEC-3A901266CD29}" name="Table2" displayName="Table2" ref="A22:I38" totalsRowCount="1" headerRowDxfId="31" dataDxfId="30" totalsRowDxfId="29">
  <tableColumns count="9">
    <tableColumn id="1" xr3:uid="{E86FDA15-CF70-42E6-9D06-10DCD77E5A67}" name="Datum " totalsRowLabel="Total" dataDxfId="28" totalsRowDxfId="27"/>
    <tableColumn id="2" xr3:uid="{925A3F25-BFF1-4E61-80C2-143C0C608B88}" name="Opis" dataDxfId="26" totalsRowDxfId="25"/>
    <tableColumn id="3" xr3:uid="{0A696687-48FF-4462-AD0C-9D98A2676DEC}" name="Prijevozno sredstvo" dataDxfId="24" totalsRowDxfId="23"/>
    <tableColumn id="4" xr3:uid="{984CF76A-CB5A-47FC-B94A-8C0F6286B32D}" name="prijevoz / dnevnica" dataDxfId="22" totalsRowDxfId="21"/>
    <tableColumn id="5" xr3:uid="{8341BF11-82FB-4147-AB10-F79BCE10E8C6}" name="Valuta" dataDxfId="20" totalsRowDxfId="19"/>
    <tableColumn id="6" xr3:uid="{E7ACB9A4-5037-4D61-8A90-A6D04CEDFC5C}" name="Iznos" dataDxfId="18" totalsRowDxfId="17"/>
    <tableColumn id="7" xr3:uid="{784D8BA0-80BE-40A6-83BB-D93CDDEC3FCA}" name="Tečaj EK" dataDxfId="16" totalsRowDxfId="15">
      <calculatedColumnFormula>IF(Table2[[#This Row],[Valuta]]="EUR",tecaj,"")</calculatedColumnFormula>
    </tableColumn>
    <tableColumn id="8" xr3:uid="{2D63B7CD-E470-4A47-9516-D78B5596ECBB}" name="Odobrava se_x000a_(DA/NE)" dataDxfId="14" totalsRowDxfId="13"/>
    <tableColumn id="9" xr3:uid="{7A8E6BF6-7333-4825-8702-AA196E14FB3F}" name="Iznos HRK " totalsRowFunction="sum" dataDxfId="12" totalsRowDxfId="11">
      <calculatedColumnFormula>IF(Table2[[#This Row],[Valuta]]&lt;&gt;"",IF(Table2[[#This Row],[Valuta]]="HRK",Table2[[#This Row],[Iznos]],ROUND(Table2[[#This Row],[Iznos]]*Table2[[#This Row],[Tečaj EK]],2)),"")</calculatedColumn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230CDD-FF92-45F7-AA99-95CF3B4E6A07}" name="banke_popis" displayName="banke_popis" ref="A3:B26" totalsRowShown="0" headerRowDxfId="10" headerRowBorderDxfId="9" tableBorderDxfId="8" headerRowCellStyle="Zaglavlje">
  <autoFilter ref="A3:B26" xr:uid="{5ABB4AB8-05C9-4DBF-BE13-36390FC5B03A}"/>
  <tableColumns count="2">
    <tableColumn id="1" xr3:uid="{C28A3EEA-92BA-4939-B5A3-FCFC1E52C0C3}" name="Vodeći broj banke" dataDxfId="7" dataCellStyle="Normal 10"/>
    <tableColumn id="2" xr3:uid="{9DE3CD2B-96D0-43F0-880E-47B4CE555F2B}" name="Naziv banke" dataDxfId="6" dataCellStyle="Normal 1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5ACC2AB-2262-401E-B62D-5EBD236D6766}" name="dnevnice" displayName="dnevnice" ref="A1:C101" totalsRowShown="0" headerRowBorderDxfId="5" tableBorderDxfId="4" totalsRowBorderDxfId="3">
  <autoFilter ref="A1:C101" xr:uid="{9AFDF608-E5C9-482B-9A85-E7964EB821DC}"/>
  <tableColumns count="3">
    <tableColumn id="1" xr3:uid="{BEDAF23B-A477-484F-9159-7B46A079332E}" name="nazivdržave" dataDxfId="2"/>
    <tableColumn id="2" xr3:uid="{8A77B858-B3FA-4C8F-96A0-C9532C7A8AEC}" name="iznos dnevnice" dataDxfId="1"/>
    <tableColumn id="3" xr3:uid="{5DA2C358-E9AF-4697-91DF-D92BE7741F85}" name="valuta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030B12-AD45-4FFD-B9AC-800DA52F0D70}" name="Odjeli_aktivnosti" displayName="Odjeli_aktivnosti" ref="A2:B8" totalsRowShown="0">
  <autoFilter ref="A2:B8" xr:uid="{ACD87EEC-8232-416D-A42C-9265417EA14F}"/>
  <tableColumns count="2">
    <tableColumn id="1" xr3:uid="{25957766-547E-4B8D-B151-F72CB0C15ED5}" name="Odjeli"/>
    <tableColumn id="2" xr3:uid="{0B1BDD07-2059-47F4-A1CC-6D7153A6EFC8}" name="aktivno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D379-782D-4D25-A421-10CFF418DD35}">
  <sheetPr codeName="Sheet1">
    <pageSetUpPr fitToPage="1"/>
  </sheetPr>
  <dimension ref="A1:AQ247"/>
  <sheetViews>
    <sheetView showGridLines="0" tabSelected="1" zoomScaleNormal="100" workbookViewId="0">
      <selection activeCell="A40" sqref="A40:A42"/>
    </sheetView>
  </sheetViews>
  <sheetFormatPr defaultRowHeight="15" x14ac:dyDescent="0.25"/>
  <cols>
    <col min="1" max="1" width="32.140625" style="36" customWidth="1"/>
    <col min="2" max="2" width="29" style="36" customWidth="1"/>
    <col min="3" max="3" width="17" style="36" customWidth="1"/>
    <col min="4" max="4" width="14.140625" style="36" customWidth="1"/>
    <col min="5" max="5" width="11.28515625" style="36" customWidth="1"/>
    <col min="6" max="6" width="15.140625" style="36" customWidth="1"/>
    <col min="7" max="7" width="10.5703125" style="36" hidden="1" customWidth="1"/>
    <col min="8" max="8" width="10.7109375" style="36" hidden="1" customWidth="1"/>
    <col min="9" max="9" width="18" style="36" hidden="1" customWidth="1"/>
    <col min="10" max="12" width="9" style="29" customWidth="1"/>
    <col min="13" max="43" width="9" style="29"/>
    <col min="44" max="16384" width="9.140625" style="36"/>
  </cols>
  <sheetData>
    <row r="1" spans="1:14" ht="36.75" customHeight="1" x14ac:dyDescent="0.25">
      <c r="A1" s="3" t="s">
        <v>70</v>
      </c>
      <c r="B1" s="4"/>
      <c r="C1" s="4"/>
      <c r="D1" s="4"/>
      <c r="E1" s="4"/>
      <c r="F1" s="5"/>
      <c r="G1" s="6"/>
      <c r="H1" s="6"/>
      <c r="I1" s="6"/>
      <c r="N1" s="35"/>
    </row>
    <row r="2" spans="1:14" ht="45" customHeight="1" x14ac:dyDescent="0.25">
      <c r="A2" s="7" t="s">
        <v>245</v>
      </c>
      <c r="B2" s="8"/>
      <c r="C2" s="8"/>
      <c r="D2" s="8"/>
      <c r="E2" s="8"/>
      <c r="F2" s="9"/>
      <c r="G2" s="10"/>
      <c r="H2" s="10"/>
      <c r="I2" s="10"/>
    </row>
    <row r="3" spans="1:14" ht="12.75" customHeight="1" x14ac:dyDescent="0.25">
      <c r="A3" s="7"/>
      <c r="B3" s="8"/>
      <c r="C3" s="8"/>
      <c r="D3" s="8"/>
      <c r="E3" s="8"/>
      <c r="F3" s="9"/>
      <c r="G3" s="10"/>
      <c r="H3" s="10"/>
      <c r="I3" s="10"/>
    </row>
    <row r="4" spans="1:14" ht="105" customHeight="1" x14ac:dyDescent="0.25">
      <c r="A4" s="124" t="s">
        <v>246</v>
      </c>
      <c r="B4" s="11"/>
      <c r="C4" s="11"/>
      <c r="D4" s="11"/>
      <c r="E4" s="11"/>
      <c r="F4" s="12"/>
      <c r="G4" s="10"/>
      <c r="H4" s="125"/>
      <c r="I4" s="10"/>
    </row>
    <row r="5" spans="1:14" ht="17.25" customHeight="1" x14ac:dyDescent="0.25">
      <c r="A5" s="8"/>
      <c r="B5" s="8"/>
      <c r="C5" s="8"/>
      <c r="D5" s="8"/>
      <c r="E5" s="8"/>
      <c r="F5" s="8"/>
      <c r="G5" s="10"/>
      <c r="H5" s="125"/>
    </row>
    <row r="6" spans="1:14" x14ac:dyDescent="0.25">
      <c r="A6" s="192" t="s">
        <v>51</v>
      </c>
      <c r="B6" s="176"/>
      <c r="C6" s="177"/>
      <c r="D6" s="177"/>
      <c r="E6" s="177"/>
      <c r="F6" s="178"/>
      <c r="I6" s="13"/>
      <c r="J6" s="13"/>
      <c r="K6" s="13"/>
      <c r="L6" s="13"/>
    </row>
    <row r="7" spans="1:14" ht="15.75" customHeight="1" x14ac:dyDescent="0.25">
      <c r="A7" s="14" t="s">
        <v>2</v>
      </c>
      <c r="B7" s="176"/>
      <c r="C7" s="177"/>
      <c r="D7" s="177"/>
      <c r="E7" s="177"/>
      <c r="F7" s="178"/>
      <c r="G7" s="15"/>
      <c r="H7" s="15"/>
      <c r="I7" s="13"/>
      <c r="J7" s="13"/>
      <c r="K7" s="13"/>
      <c r="L7" s="13"/>
    </row>
    <row r="8" spans="1:14" ht="15.75" customHeight="1" x14ac:dyDescent="0.25">
      <c r="A8" s="14" t="s">
        <v>63</v>
      </c>
      <c r="B8" s="176"/>
      <c r="C8" s="177"/>
      <c r="D8" s="177"/>
      <c r="E8" s="177"/>
      <c r="F8" s="178"/>
      <c r="G8" s="15"/>
      <c r="H8" s="15"/>
      <c r="I8" s="13"/>
      <c r="J8" s="13"/>
      <c r="K8" s="13"/>
      <c r="L8" s="13"/>
    </row>
    <row r="9" spans="1:14" ht="15.75" customHeight="1" x14ac:dyDescent="0.25">
      <c r="A9" s="17" t="s">
        <v>1</v>
      </c>
      <c r="B9" s="176"/>
      <c r="C9" s="177"/>
      <c r="D9" s="177"/>
      <c r="E9" s="177"/>
      <c r="F9" s="178"/>
      <c r="G9" s="15"/>
      <c r="H9" s="15"/>
      <c r="I9" s="13"/>
      <c r="J9" s="13"/>
      <c r="K9" s="13"/>
      <c r="L9" s="13"/>
    </row>
    <row r="10" spans="1:14" ht="15.75" customHeight="1" x14ac:dyDescent="0.25">
      <c r="A10" s="14" t="s">
        <v>65</v>
      </c>
      <c r="B10" s="176"/>
      <c r="C10" s="177"/>
      <c r="D10" s="177"/>
      <c r="E10" s="177"/>
      <c r="F10" s="178"/>
      <c r="G10" s="15"/>
      <c r="H10" s="15"/>
      <c r="I10" s="13"/>
      <c r="J10" s="13"/>
      <c r="K10" s="13"/>
      <c r="L10" s="13"/>
    </row>
    <row r="11" spans="1:14" ht="15.75" customHeight="1" x14ac:dyDescent="0.25">
      <c r="A11" s="14" t="s">
        <v>66</v>
      </c>
      <c r="B11" s="176"/>
      <c r="C11" s="177"/>
      <c r="D11" s="177"/>
      <c r="E11" s="177"/>
      <c r="F11" s="178"/>
      <c r="G11" s="15"/>
      <c r="H11" s="15"/>
      <c r="I11" s="13"/>
      <c r="J11" s="13"/>
      <c r="K11" s="13"/>
      <c r="L11" s="13"/>
    </row>
    <row r="12" spans="1:14" ht="25.5" x14ac:dyDescent="0.25">
      <c r="A12" s="14" t="s">
        <v>24</v>
      </c>
      <c r="B12" s="176"/>
      <c r="C12" s="177"/>
      <c r="D12" s="177"/>
      <c r="E12" s="177"/>
      <c r="F12" s="178"/>
      <c r="G12" s="15"/>
      <c r="H12" s="15"/>
      <c r="I12" s="13"/>
      <c r="J12" s="13"/>
      <c r="K12" s="13"/>
      <c r="L12" s="13"/>
    </row>
    <row r="13" spans="1:14" ht="15.75" customHeight="1" x14ac:dyDescent="0.25">
      <c r="A13" s="14" t="s">
        <v>67</v>
      </c>
      <c r="B13" s="186" t="e">
        <f>VLOOKUP(MID(B11,5,7),banke_popis[],2,FALSE)</f>
        <v>#N/A</v>
      </c>
      <c r="C13" s="187"/>
      <c r="D13" s="187"/>
      <c r="E13" s="187"/>
      <c r="F13" s="188"/>
      <c r="G13" s="15"/>
      <c r="H13" s="15"/>
      <c r="I13" s="13"/>
      <c r="J13" s="13"/>
      <c r="K13" s="13"/>
      <c r="L13" s="13"/>
    </row>
    <row r="14" spans="1:14" ht="15.75" customHeight="1" thickBot="1" x14ac:dyDescent="0.3">
      <c r="A14" s="59" t="s">
        <v>52</v>
      </c>
      <c r="B14" s="183"/>
      <c r="C14" s="184"/>
      <c r="D14" s="184"/>
      <c r="E14" s="184"/>
      <c r="F14" s="185"/>
      <c r="G14" s="15"/>
      <c r="H14" s="15"/>
      <c r="I14" s="13"/>
      <c r="J14" s="13"/>
      <c r="K14" s="13"/>
      <c r="L14" s="13"/>
    </row>
    <row r="15" spans="1:14" ht="15.75" customHeight="1" thickTop="1" x14ac:dyDescent="0.25">
      <c r="A15" s="58" t="s">
        <v>3</v>
      </c>
      <c r="B15" s="180"/>
      <c r="C15" s="181"/>
      <c r="D15" s="181"/>
      <c r="E15" s="181"/>
      <c r="F15" s="182"/>
      <c r="G15" s="15"/>
      <c r="H15" s="15"/>
      <c r="I15" s="13"/>
      <c r="J15" s="13"/>
      <c r="K15" s="13"/>
      <c r="L15" s="13"/>
    </row>
    <row r="16" spans="1:14" ht="15.75" customHeight="1" x14ac:dyDescent="0.25">
      <c r="A16" s="16" t="s">
        <v>64</v>
      </c>
      <c r="B16" s="179"/>
      <c r="C16" s="177"/>
      <c r="D16" s="177"/>
      <c r="E16" s="177"/>
      <c r="F16" s="178"/>
      <c r="G16" s="15"/>
      <c r="H16" s="15"/>
      <c r="I16" s="13"/>
      <c r="J16" s="13"/>
      <c r="K16" s="13"/>
      <c r="L16" s="13"/>
    </row>
    <row r="17" spans="1:12" ht="15.75" customHeight="1" x14ac:dyDescent="0.25">
      <c r="A17" s="14" t="s">
        <v>4</v>
      </c>
      <c r="B17" s="176"/>
      <c r="C17" s="177"/>
      <c r="D17" s="177"/>
      <c r="E17" s="177"/>
      <c r="F17" s="178"/>
      <c r="G17" s="15"/>
      <c r="H17" s="81"/>
      <c r="I17" s="13"/>
      <c r="J17" s="13"/>
      <c r="K17" s="13"/>
      <c r="L17" s="13"/>
    </row>
    <row r="18" spans="1:12" ht="15.75" customHeight="1" x14ac:dyDescent="0.25">
      <c r="A18" s="14" t="s">
        <v>186</v>
      </c>
      <c r="B18" s="128"/>
      <c r="C18" s="129"/>
      <c r="D18" s="129"/>
      <c r="E18" s="129"/>
      <c r="F18" s="130"/>
      <c r="H18" s="81" t="e">
        <f>VLOOKUP(B18,HR_dnevnice!A:C,2,FALSE)</f>
        <v>#N/A</v>
      </c>
      <c r="I18" s="82" t="e">
        <f>VLOOKUP(B18,dnevnice[],3,FALSE)</f>
        <v>#N/A</v>
      </c>
      <c r="J18" s="13"/>
      <c r="K18" s="13"/>
      <c r="L18" s="13"/>
    </row>
    <row r="19" spans="1:12" ht="15.75" customHeight="1" x14ac:dyDescent="0.25">
      <c r="A19" s="14" t="s">
        <v>0</v>
      </c>
      <c r="B19" s="176"/>
      <c r="C19" s="177"/>
      <c r="D19" s="177"/>
      <c r="E19" s="177"/>
      <c r="F19" s="178"/>
      <c r="G19" s="15"/>
      <c r="H19" s="15"/>
      <c r="J19" s="13"/>
      <c r="K19" s="13"/>
      <c r="L19" s="13"/>
    </row>
    <row r="20" spans="1:12" x14ac:dyDescent="0.25">
      <c r="A20" s="13"/>
      <c r="B20" s="13"/>
      <c r="C20" s="13"/>
      <c r="D20" s="13"/>
      <c r="E20" s="13"/>
      <c r="F20" s="13"/>
      <c r="G20" s="13"/>
      <c r="H20" s="13"/>
      <c r="I20" s="60"/>
      <c r="J20" s="13"/>
      <c r="K20" s="13"/>
      <c r="L20" s="13"/>
    </row>
    <row r="21" spans="1:12" x14ac:dyDescent="0.25">
      <c r="A21" s="18" t="s">
        <v>6</v>
      </c>
      <c r="B21" s="18"/>
      <c r="C21" s="18"/>
      <c r="D21" s="18"/>
      <c r="E21" s="18"/>
      <c r="F21" s="18"/>
      <c r="G21" s="19" t="s">
        <v>13</v>
      </c>
      <c r="H21" s="19"/>
      <c r="I21" s="19"/>
    </row>
    <row r="22" spans="1:12" ht="36.75" customHeight="1" x14ac:dyDescent="0.25">
      <c r="A22" s="20" t="s">
        <v>7</v>
      </c>
      <c r="B22" s="44" t="s">
        <v>60</v>
      </c>
      <c r="C22" s="20" t="s">
        <v>8</v>
      </c>
      <c r="D22" s="20" t="s">
        <v>74</v>
      </c>
      <c r="E22" s="20" t="s">
        <v>9</v>
      </c>
      <c r="F22" s="20" t="s">
        <v>10</v>
      </c>
      <c r="G22" s="21" t="s">
        <v>11</v>
      </c>
      <c r="H22" s="43" t="s">
        <v>25</v>
      </c>
      <c r="I22" s="22" t="s">
        <v>12</v>
      </c>
    </row>
    <row r="23" spans="1:12" s="29" customFormat="1" x14ac:dyDescent="0.25">
      <c r="A23" s="32"/>
      <c r="B23" s="56"/>
      <c r="C23" s="56"/>
      <c r="D23" s="33"/>
      <c r="E23" s="34"/>
      <c r="F23" s="126"/>
      <c r="G23" s="91" t="str">
        <f>IF(Table2[[#This Row],[Valuta]]="EUR",tecaj,"")</f>
        <v/>
      </c>
      <c r="H23" s="92"/>
      <c r="I23" s="37" t="str">
        <f>IF(Table2[[#This Row],[Valuta]]&lt;&gt;"",IF(Table2[[#This Row],[Valuta]]="HRK",Table2[[#This Row],[Iznos]],ROUND(Table2[[#This Row],[Iznos]]*Table2[[#This Row],[Tečaj EK]],2)),"")</f>
        <v/>
      </c>
    </row>
    <row r="24" spans="1:12" s="29" customFormat="1" x14ac:dyDescent="0.25">
      <c r="A24" s="32"/>
      <c r="B24" s="56"/>
      <c r="C24" s="56"/>
      <c r="D24" s="33"/>
      <c r="E24" s="34"/>
      <c r="F24" s="126"/>
      <c r="G24" s="91" t="str">
        <f>IF(Table2[[#This Row],[Valuta]]="EUR",tecaj,"")</f>
        <v/>
      </c>
      <c r="H24" s="92"/>
      <c r="I24" s="37" t="str">
        <f>IF(Table2[[#This Row],[Valuta]]&lt;&gt;"",IF(Table2[[#This Row],[Valuta]]="HRK",Table2[[#This Row],[Iznos]],ROUND(Table2[[#This Row],[Iznos]]*Table2[[#This Row],[Tečaj EK]],2)),"")</f>
        <v/>
      </c>
      <c r="J24" s="38"/>
      <c r="K24" s="57"/>
    </row>
    <row r="25" spans="1:12" s="29" customFormat="1" x14ac:dyDescent="0.25">
      <c r="A25" s="32"/>
      <c r="B25" s="56"/>
      <c r="C25" s="56"/>
      <c r="D25" s="33"/>
      <c r="E25" s="34"/>
      <c r="F25" s="126"/>
      <c r="G25" s="91" t="str">
        <f>IF(Table2[[#This Row],[Valuta]]="EUR",tecaj,"")</f>
        <v/>
      </c>
      <c r="H25" s="92"/>
      <c r="I25" s="37" t="str">
        <f>IF(Table2[[#This Row],[Valuta]]&lt;&gt;"",IF(Table2[[#This Row],[Valuta]]="HRK",Table2[[#This Row],[Iznos]],ROUND(Table2[[#This Row],[Iznos]]*Table2[[#This Row],[Tečaj EK]],2)),"")</f>
        <v/>
      </c>
    </row>
    <row r="26" spans="1:12" s="29" customFormat="1" x14ac:dyDescent="0.25">
      <c r="A26" s="32"/>
      <c r="B26" s="56"/>
      <c r="C26" s="56"/>
      <c r="D26" s="33"/>
      <c r="E26" s="34"/>
      <c r="F26" s="126"/>
      <c r="G26" s="91" t="str">
        <f>IF(Table2[[#This Row],[Valuta]]="EUR",tecaj,"")</f>
        <v/>
      </c>
      <c r="H26" s="92"/>
      <c r="I26" s="37" t="str">
        <f>IF(Table2[[#This Row],[Valuta]]&lt;&gt;"",IF(Table2[[#This Row],[Valuta]]="HRK",Table2[[#This Row],[Iznos]],ROUND(Table2[[#This Row],[Iznos]]*Table2[[#This Row],[Tečaj EK]],2)),"")</f>
        <v/>
      </c>
    </row>
    <row r="27" spans="1:12" s="29" customFormat="1" x14ac:dyDescent="0.25">
      <c r="A27" s="32"/>
      <c r="B27" s="56"/>
      <c r="C27" s="56"/>
      <c r="D27" s="33"/>
      <c r="E27" s="34"/>
      <c r="F27" s="126"/>
      <c r="G27" s="91" t="str">
        <f>IF(Table2[[#This Row],[Valuta]]="EUR",tecaj,"")</f>
        <v/>
      </c>
      <c r="H27" s="92"/>
      <c r="I27" s="37" t="str">
        <f>IF(Table2[[#This Row],[Valuta]]&lt;&gt;"",IF(Table2[[#This Row],[Valuta]]="HRK",Table2[[#This Row],[Iznos]],ROUND(Table2[[#This Row],[Iznos]]*Table2[[#This Row],[Tečaj EK]],2)),"")</f>
        <v/>
      </c>
    </row>
    <row r="28" spans="1:12" s="29" customFormat="1" x14ac:dyDescent="0.25">
      <c r="A28" s="32"/>
      <c r="B28" s="56"/>
      <c r="C28" s="56"/>
      <c r="D28" s="33"/>
      <c r="E28" s="34"/>
      <c r="F28" s="126"/>
      <c r="G28" s="91" t="str">
        <f>IF(Table2[[#This Row],[Valuta]]="EUR",tecaj,"")</f>
        <v/>
      </c>
      <c r="H28" s="92"/>
      <c r="I28" s="37" t="str">
        <f>IF(Table2[[#This Row],[Valuta]]&lt;&gt;"",IF(Table2[[#This Row],[Valuta]]="HRK",Table2[[#This Row],[Iznos]],ROUND(Table2[[#This Row],[Iznos]]*Table2[[#This Row],[Tečaj EK]],2)),"")</f>
        <v/>
      </c>
    </row>
    <row r="29" spans="1:12" s="29" customFormat="1" x14ac:dyDescent="0.25">
      <c r="A29" s="32"/>
      <c r="B29" s="56"/>
      <c r="C29" s="56"/>
      <c r="D29" s="33"/>
      <c r="E29" s="34"/>
      <c r="F29" s="127"/>
      <c r="G29" s="91" t="str">
        <f>IF(Table2[[#This Row],[Valuta]]="EUR",tecaj,"")</f>
        <v/>
      </c>
      <c r="H29" s="92"/>
      <c r="I29" s="37" t="str">
        <f>IF(Table2[[#This Row],[Valuta]]&lt;&gt;"",IF(Table2[[#This Row],[Valuta]]="HRK",Table2[[#This Row],[Iznos]],ROUND(Table2[[#This Row],[Iznos]]*Table2[[#This Row],[Tečaj EK]],2)),"")</f>
        <v/>
      </c>
    </row>
    <row r="30" spans="1:12" s="29" customFormat="1" x14ac:dyDescent="0.25">
      <c r="A30" s="32"/>
      <c r="B30" s="56"/>
      <c r="C30" s="56"/>
      <c r="D30" s="33"/>
      <c r="E30" s="34"/>
      <c r="F30" s="126"/>
      <c r="G30" s="91" t="str">
        <f>IF(Table2[[#This Row],[Valuta]]="EUR",tecaj,"")</f>
        <v/>
      </c>
      <c r="H30" s="92"/>
      <c r="I30" s="37" t="str">
        <f>IF(Table2[[#This Row],[Valuta]]&lt;&gt;"",IF(Table2[[#This Row],[Valuta]]="HRK",Table2[[#This Row],[Iznos]],ROUND(Table2[[#This Row],[Iznos]]*Table2[[#This Row],[Tečaj EK]],2)),"")</f>
        <v/>
      </c>
    </row>
    <row r="31" spans="1:12" s="29" customFormat="1" x14ac:dyDescent="0.25">
      <c r="A31" s="32"/>
      <c r="B31" s="56"/>
      <c r="C31" s="56"/>
      <c r="D31" s="33"/>
      <c r="E31" s="34"/>
      <c r="F31" s="127"/>
      <c r="G31" s="91" t="str">
        <f>IF(Table2[[#This Row],[Valuta]]="EUR",tecaj,"")</f>
        <v/>
      </c>
      <c r="H31" s="92"/>
      <c r="I31" s="37" t="str">
        <f>IF(Table2[[#This Row],[Valuta]]&lt;&gt;"",IF(Table2[[#This Row],[Valuta]]="HRK",Table2[[#This Row],[Iznos]],ROUND(Table2[[#This Row],[Iznos]]*Table2[[#This Row],[Tečaj EK]],2)),"")</f>
        <v/>
      </c>
    </row>
    <row r="32" spans="1:12" s="29" customFormat="1" x14ac:dyDescent="0.25">
      <c r="A32" s="32"/>
      <c r="B32" s="56"/>
      <c r="C32" s="56"/>
      <c r="D32" s="33"/>
      <c r="E32" s="34"/>
      <c r="F32" s="127"/>
      <c r="G32" s="91" t="str">
        <f>IF(Table2[[#This Row],[Valuta]]="EUR",tecaj,"")</f>
        <v/>
      </c>
      <c r="H32" s="92"/>
      <c r="I32" s="37" t="str">
        <f>IF(Table2[[#This Row],[Valuta]]&lt;&gt;"",IF(Table2[[#This Row],[Valuta]]="HRK",Table2[[#This Row],[Iznos]],ROUND(Table2[[#This Row],[Iznos]]*Table2[[#This Row],[Tečaj EK]],2)),"")</f>
        <v/>
      </c>
    </row>
    <row r="33" spans="1:13" s="29" customFormat="1" x14ac:dyDescent="0.25">
      <c r="A33" s="32"/>
      <c r="B33" s="56"/>
      <c r="C33" s="56"/>
      <c r="D33" s="33"/>
      <c r="E33" s="34"/>
      <c r="F33" s="127"/>
      <c r="G33" s="91" t="str">
        <f>IF(Table2[[#This Row],[Valuta]]="EUR",tecaj,"")</f>
        <v/>
      </c>
      <c r="H33" s="92"/>
      <c r="I33" s="37" t="str">
        <f>IF(Table2[[#This Row],[Valuta]]&lt;&gt;"",IF(Table2[[#This Row],[Valuta]]="HRK",Table2[[#This Row],[Iznos]],ROUND(Table2[[#This Row],[Iznos]]*Table2[[#This Row],[Tečaj EK]],2)),"")</f>
        <v/>
      </c>
    </row>
    <row r="34" spans="1:13" s="29" customFormat="1" x14ac:dyDescent="0.25">
      <c r="A34" s="32"/>
      <c r="B34" s="56"/>
      <c r="C34" s="56"/>
      <c r="D34" s="33"/>
      <c r="E34" s="34"/>
      <c r="F34" s="127"/>
      <c r="G34" s="91" t="str">
        <f>IF(Table2[[#This Row],[Valuta]]="EUR",tecaj,"")</f>
        <v/>
      </c>
      <c r="H34" s="92"/>
      <c r="I34" s="37" t="str">
        <f>IF(Table2[[#This Row],[Valuta]]&lt;&gt;"",IF(Table2[[#This Row],[Valuta]]="HRK",Table2[[#This Row],[Iznos]],ROUND(Table2[[#This Row],[Iznos]]*Table2[[#This Row],[Tečaj EK]],2)),"")</f>
        <v/>
      </c>
    </row>
    <row r="35" spans="1:13" s="29" customFormat="1" x14ac:dyDescent="0.25">
      <c r="A35" s="32"/>
      <c r="B35" s="56"/>
      <c r="C35" s="56"/>
      <c r="D35" s="33"/>
      <c r="E35" s="34"/>
      <c r="F35" s="127"/>
      <c r="G35" s="91" t="str">
        <f>IF(Table2[[#This Row],[Valuta]]="EUR",tecaj,"")</f>
        <v/>
      </c>
      <c r="H35" s="92"/>
      <c r="I35" s="37" t="str">
        <f>IF(Table2[[#This Row],[Valuta]]&lt;&gt;"",IF(Table2[[#This Row],[Valuta]]="HRK",Table2[[#This Row],[Iznos]],ROUND(Table2[[#This Row],[Iznos]]*Table2[[#This Row],[Tečaj EK]],2)),"")</f>
        <v/>
      </c>
    </row>
    <row r="36" spans="1:13" s="29" customFormat="1" x14ac:dyDescent="0.25">
      <c r="A36" s="32"/>
      <c r="B36" s="56"/>
      <c r="C36" s="56"/>
      <c r="D36" s="33"/>
      <c r="E36" s="34"/>
      <c r="F36" s="127"/>
      <c r="G36" s="91" t="str">
        <f>IF(Table2[[#This Row],[Valuta]]="EUR",tecaj,"")</f>
        <v/>
      </c>
      <c r="H36" s="92"/>
      <c r="I36" s="37" t="str">
        <f>IF(Table2[[#This Row],[Valuta]]&lt;&gt;"",IF(Table2[[#This Row],[Valuta]]="HRK",Table2[[#This Row],[Iznos]],ROUND(Table2[[#This Row],[Iznos]]*Table2[[#This Row],[Tečaj EK]],2)),"")</f>
        <v/>
      </c>
    </row>
    <row r="37" spans="1:13" s="29" customFormat="1" x14ac:dyDescent="0.25">
      <c r="A37" s="32"/>
      <c r="B37" s="56"/>
      <c r="C37" s="56"/>
      <c r="D37" s="33"/>
      <c r="E37" s="34"/>
      <c r="F37" s="127"/>
      <c r="G37" s="91" t="str">
        <f>IF(Table2[[#This Row],[Valuta]]="EUR",tecaj,"")</f>
        <v/>
      </c>
      <c r="H37" s="92"/>
      <c r="I37" s="37" t="str">
        <f>IF(Table2[[#This Row],[Valuta]]&lt;&gt;"",IF(Table2[[#This Row],[Valuta]]="HRK",Table2[[#This Row],[Iznos]],ROUND(Table2[[#This Row],[Iznos]]*Table2[[#This Row],[Tečaj EK]],2)),"")</f>
        <v/>
      </c>
    </row>
    <row r="38" spans="1:13" s="29" customFormat="1" ht="19.5" customHeight="1" x14ac:dyDescent="0.25">
      <c r="A38" s="41" t="s">
        <v>26</v>
      </c>
      <c r="B38" s="41"/>
      <c r="C38" s="41"/>
      <c r="D38" s="41"/>
      <c r="E38" s="41"/>
      <c r="F38" s="41"/>
      <c r="G38" s="24"/>
      <c r="H38" s="24"/>
      <c r="I38" s="25">
        <f>SUBTOTAL(109,Table2[[Iznos HRK ]])</f>
        <v>0</v>
      </c>
    </row>
    <row r="39" spans="1:13" s="29" customFormat="1" ht="19.5" customHeight="1" x14ac:dyDescent="0.25">
      <c r="A39" s="23"/>
      <c r="B39" s="23"/>
      <c r="C39" s="23"/>
      <c r="D39" s="23"/>
      <c r="E39" s="23"/>
      <c r="F39" s="23"/>
      <c r="G39" s="26"/>
      <c r="H39" s="26"/>
      <c r="I39" s="25"/>
    </row>
    <row r="40" spans="1:13" s="29" customFormat="1" ht="19.5" customHeight="1" x14ac:dyDescent="0.25">
      <c r="A40" s="42" t="s">
        <v>21</v>
      </c>
      <c r="B40" s="86"/>
      <c r="C40" s="28"/>
    </row>
    <row r="41" spans="1:13" s="29" customFormat="1" ht="19.5" customHeight="1" x14ac:dyDescent="0.25">
      <c r="A41" s="42" t="s">
        <v>22</v>
      </c>
      <c r="B41" s="87"/>
      <c r="J41" s="39"/>
    </row>
    <row r="42" spans="1:13" s="29" customFormat="1" ht="26.25" customHeight="1" x14ac:dyDescent="0.25">
      <c r="A42" s="27" t="s">
        <v>23</v>
      </c>
      <c r="B42" s="87"/>
      <c r="J42" s="39"/>
    </row>
    <row r="43" spans="1:13" s="29" customFormat="1" ht="19.5" customHeight="1" x14ac:dyDescent="0.25">
      <c r="A43" s="27"/>
      <c r="J43" s="39"/>
    </row>
    <row r="44" spans="1:13" s="29" customFormat="1" ht="19.5" hidden="1" customHeight="1" x14ac:dyDescent="0.25">
      <c r="A44" s="161" t="s">
        <v>13</v>
      </c>
      <c r="B44" s="162"/>
      <c r="C44" s="162"/>
      <c r="D44" s="162"/>
      <c r="E44" s="162"/>
      <c r="F44" s="162"/>
      <c r="G44" s="162"/>
      <c r="H44" s="162"/>
      <c r="I44" s="163"/>
      <c r="J44" s="39"/>
    </row>
    <row r="45" spans="1:13" s="145" customFormat="1" ht="12" hidden="1" customHeight="1" x14ac:dyDescent="0.25">
      <c r="A45" s="146"/>
      <c r="B45" s="143"/>
      <c r="C45" s="143"/>
      <c r="D45" s="143"/>
      <c r="E45" s="143"/>
      <c r="F45" s="143"/>
      <c r="G45" s="143"/>
      <c r="H45" s="143"/>
      <c r="I45" s="147"/>
      <c r="J45" s="144"/>
    </row>
    <row r="46" spans="1:13" s="29" customFormat="1" ht="29.25" hidden="1" customHeight="1" x14ac:dyDescent="0.25">
      <c r="A46" s="159" t="s">
        <v>247</v>
      </c>
      <c r="B46" s="160"/>
      <c r="C46" s="148"/>
      <c r="D46" s="151">
        <f>IF(B49&lt;B50,B49,B50)</f>
        <v>0</v>
      </c>
      <c r="E46" s="165">
        <f>IF(B51&lt;B52,B51,B52)</f>
        <v>0</v>
      </c>
      <c r="F46" s="148"/>
      <c r="G46" s="148"/>
      <c r="H46" s="148"/>
      <c r="I46" s="149"/>
      <c r="J46" s="39"/>
    </row>
    <row r="47" spans="1:13" s="29" customFormat="1" ht="19.5" hidden="1" customHeight="1" x14ac:dyDescent="0.25">
      <c r="A47" s="150"/>
      <c r="B47" s="148"/>
      <c r="C47" s="148"/>
      <c r="D47" s="148"/>
      <c r="E47" s="148"/>
      <c r="F47" s="148"/>
      <c r="G47" s="148"/>
      <c r="H47" s="148"/>
      <c r="I47" s="149"/>
      <c r="J47" s="39"/>
      <c r="M47" s="40"/>
    </row>
    <row r="48" spans="1:13" s="29" customFormat="1" hidden="1" x14ac:dyDescent="0.25">
      <c r="A48" s="30"/>
      <c r="B48" s="31" t="s">
        <v>244</v>
      </c>
      <c r="C48" s="148"/>
      <c r="D48" s="166" t="s">
        <v>20</v>
      </c>
      <c r="E48" s="166"/>
      <c r="F48" s="166"/>
      <c r="G48" s="166"/>
      <c r="H48" s="166"/>
      <c r="I48" s="166"/>
      <c r="J48" s="39"/>
      <c r="M48" s="40"/>
    </row>
    <row r="49" spans="1:13" s="29" customFormat="1" ht="27.75" hidden="1" customHeight="1" x14ac:dyDescent="0.25">
      <c r="A49" s="63" t="s">
        <v>14</v>
      </c>
      <c r="B49" s="64">
        <f>ROUND(SUMIFS(Table2[[Iznos HRK ]],Table2[prijevoz / dnevnica],"prijevoz",Table2[Odobrava se
(DA/NE)],"DA"),2)</f>
        <v>0</v>
      </c>
      <c r="D49" s="167" t="s">
        <v>187</v>
      </c>
      <c r="E49" s="168"/>
      <c r="F49" s="168"/>
      <c r="G49" s="168"/>
      <c r="H49" s="168"/>
      <c r="I49" s="169"/>
      <c r="J49" s="39"/>
      <c r="M49" s="40"/>
    </row>
    <row r="50" spans="1:13" s="29" customFormat="1" ht="27.75" hidden="1" customHeight="1" x14ac:dyDescent="0.25">
      <c r="A50" s="65" t="s">
        <v>72</v>
      </c>
      <c r="B50" s="45">
        <f>ROUND(C50*tecaj,2)</f>
        <v>0</v>
      </c>
      <c r="C50" s="47"/>
      <c r="D50" s="170"/>
      <c r="E50" s="171"/>
      <c r="F50" s="171"/>
      <c r="G50" s="171"/>
      <c r="H50" s="171"/>
      <c r="I50" s="172"/>
    </row>
    <row r="51" spans="1:13" s="29" customFormat="1" ht="27.75" hidden="1" customHeight="1" x14ac:dyDescent="0.25">
      <c r="A51" s="65" t="s">
        <v>73</v>
      </c>
      <c r="B51" s="64">
        <f>ROUND(SUMIFS(Table2[[Iznos HRK ]],Table2[prijevoz / dnevnica],"dnevnica",Table2[Odobrava se
(DA/NE)],"DA"),2)</f>
        <v>0</v>
      </c>
      <c r="D51" s="170"/>
      <c r="E51" s="171"/>
      <c r="F51" s="171"/>
      <c r="G51" s="171"/>
      <c r="H51" s="171"/>
      <c r="I51" s="172"/>
      <c r="J51" s="39"/>
      <c r="M51" s="40"/>
    </row>
    <row r="52" spans="1:13" s="29" customFormat="1" ht="27.75" hidden="1" customHeight="1" x14ac:dyDescent="0.25">
      <c r="A52" s="65" t="s">
        <v>71</v>
      </c>
      <c r="B52" s="45">
        <f>ROUND(C52*tecaj,2)</f>
        <v>0</v>
      </c>
      <c r="C52" s="47"/>
      <c r="D52" s="170"/>
      <c r="E52" s="171"/>
      <c r="F52" s="171"/>
      <c r="G52" s="171"/>
      <c r="H52" s="171"/>
      <c r="I52" s="172"/>
    </row>
    <row r="53" spans="1:13" s="29" customFormat="1" ht="27.75" hidden="1" customHeight="1" x14ac:dyDescent="0.25">
      <c r="A53" s="65" t="s">
        <v>61</v>
      </c>
      <c r="B53" s="45">
        <f>B52+B50</f>
        <v>0</v>
      </c>
      <c r="C53" s="46"/>
      <c r="D53" s="170"/>
      <c r="E53" s="171"/>
      <c r="F53" s="171"/>
      <c r="G53" s="171"/>
      <c r="H53" s="171"/>
      <c r="I53" s="172"/>
    </row>
    <row r="54" spans="1:13" s="29" customFormat="1" ht="27.75" hidden="1" customHeight="1" x14ac:dyDescent="0.25">
      <c r="A54" s="63" t="s">
        <v>15</v>
      </c>
      <c r="B54" s="64">
        <f>D46+E46</f>
        <v>0</v>
      </c>
      <c r="C54" s="148"/>
      <c r="D54" s="170"/>
      <c r="E54" s="171"/>
      <c r="F54" s="171"/>
      <c r="G54" s="171"/>
      <c r="H54" s="171"/>
      <c r="I54" s="172"/>
    </row>
    <row r="55" spans="1:13" s="29" customFormat="1" hidden="1" x14ac:dyDescent="0.25">
      <c r="A55" s="54" t="s">
        <v>16</v>
      </c>
      <c r="B55" s="55">
        <f>IF(B54&gt;B53,B53,B54)</f>
        <v>0</v>
      </c>
      <c r="C55" s="148"/>
      <c r="D55" s="173"/>
      <c r="E55" s="174"/>
      <c r="F55" s="174"/>
      <c r="G55" s="174"/>
      <c r="H55" s="174"/>
      <c r="I55" s="175"/>
    </row>
    <row r="56" spans="1:13" s="29" customFormat="1" hidden="1" x14ac:dyDescent="0.25">
      <c r="A56" s="152"/>
      <c r="B56" s="153"/>
      <c r="C56" s="153"/>
      <c r="D56" s="148"/>
      <c r="E56" s="148"/>
      <c r="F56" s="148"/>
      <c r="G56" s="148"/>
      <c r="H56" s="148"/>
      <c r="I56" s="149"/>
    </row>
    <row r="57" spans="1:13" s="29" customFormat="1" ht="21.75" hidden="1" customHeight="1" x14ac:dyDescent="0.25">
      <c r="A57" s="164" t="s">
        <v>18</v>
      </c>
      <c r="B57" s="132"/>
      <c r="C57" s="148"/>
      <c r="D57" s="48" t="s">
        <v>17</v>
      </c>
      <c r="E57" s="84"/>
      <c r="F57" s="88"/>
      <c r="G57" s="50"/>
      <c r="H57" s="50"/>
      <c r="I57" s="51"/>
    </row>
    <row r="58" spans="1:13" s="29" customFormat="1" ht="28.5" hidden="1" customHeight="1" x14ac:dyDescent="0.25">
      <c r="A58" s="123" t="s">
        <v>19</v>
      </c>
      <c r="B58" s="133">
        <f>B57+60+(B62-B61)+(B64-B63)</f>
        <v>60</v>
      </c>
      <c r="C58" s="148"/>
      <c r="D58" s="49" t="s">
        <v>62</v>
      </c>
      <c r="E58" s="85"/>
      <c r="F58" s="89"/>
      <c r="G58" s="52"/>
      <c r="H58" s="52"/>
      <c r="I58" s="53"/>
    </row>
    <row r="59" spans="1:13" s="29" customFormat="1" ht="28.5" hidden="1" customHeight="1" x14ac:dyDescent="0.25">
      <c r="A59" s="154"/>
      <c r="B59" s="155"/>
      <c r="C59" s="148"/>
      <c r="D59" s="48" t="s">
        <v>68</v>
      </c>
      <c r="E59" s="84"/>
      <c r="F59" s="90"/>
      <c r="G59" s="61"/>
      <c r="H59" s="61"/>
      <c r="I59" s="62"/>
    </row>
    <row r="60" spans="1:13" s="29" customFormat="1" hidden="1" x14ac:dyDescent="0.25">
      <c r="A60" s="154" t="s">
        <v>188</v>
      </c>
      <c r="B60" s="155"/>
      <c r="C60" s="148"/>
      <c r="D60" s="148"/>
      <c r="E60" s="148"/>
      <c r="F60" s="148"/>
      <c r="G60" s="148"/>
      <c r="H60" s="148"/>
      <c r="I60" s="149"/>
    </row>
    <row r="61" spans="1:13" s="29" customFormat="1" hidden="1" x14ac:dyDescent="0.25">
      <c r="A61" s="83" t="s">
        <v>189</v>
      </c>
      <c r="B61" s="131"/>
      <c r="C61" s="148"/>
      <c r="D61" s="148"/>
      <c r="E61" s="148"/>
      <c r="F61" s="148"/>
      <c r="G61" s="148"/>
      <c r="H61" s="148"/>
      <c r="I61" s="149"/>
    </row>
    <row r="62" spans="1:13" s="29" customFormat="1" hidden="1" x14ac:dyDescent="0.25">
      <c r="A62" s="83" t="s">
        <v>190</v>
      </c>
      <c r="B62" s="131"/>
      <c r="C62" s="148"/>
      <c r="D62" s="148"/>
      <c r="E62" s="148"/>
      <c r="F62" s="148"/>
      <c r="G62" s="148"/>
      <c r="H62" s="148"/>
      <c r="I62" s="149"/>
    </row>
    <row r="63" spans="1:13" s="29" customFormat="1" hidden="1" x14ac:dyDescent="0.25">
      <c r="A63" s="83" t="s">
        <v>191</v>
      </c>
      <c r="B63" s="131"/>
      <c r="C63" s="148"/>
      <c r="D63" s="148"/>
      <c r="E63" s="148"/>
      <c r="F63" s="148"/>
      <c r="G63" s="148"/>
      <c r="H63" s="148"/>
      <c r="I63" s="149"/>
    </row>
    <row r="64" spans="1:13" s="29" customFormat="1" hidden="1" x14ac:dyDescent="0.25">
      <c r="A64" s="83" t="s">
        <v>192</v>
      </c>
      <c r="B64" s="131"/>
      <c r="C64" s="148"/>
      <c r="D64" s="148"/>
      <c r="E64" s="148"/>
      <c r="F64" s="148"/>
      <c r="G64" s="148"/>
      <c r="H64" s="148"/>
      <c r="I64" s="149"/>
    </row>
    <row r="65" spans="1:9" s="29" customFormat="1" x14ac:dyDescent="0.25">
      <c r="A65" s="156"/>
      <c r="B65" s="157"/>
      <c r="C65" s="157"/>
      <c r="D65" s="157"/>
      <c r="E65" s="157"/>
      <c r="F65" s="157"/>
      <c r="G65" s="157"/>
      <c r="H65" s="157"/>
      <c r="I65" s="158"/>
    </row>
    <row r="66" spans="1:9" s="29" customFormat="1" x14ac:dyDescent="0.25"/>
    <row r="67" spans="1:9" s="29" customFormat="1" x14ac:dyDescent="0.25"/>
    <row r="68" spans="1:9" s="29" customFormat="1" x14ac:dyDescent="0.25"/>
    <row r="69" spans="1:9" s="29" customFormat="1" x14ac:dyDescent="0.25"/>
    <row r="70" spans="1:9" s="29" customFormat="1" x14ac:dyDescent="0.25"/>
    <row r="71" spans="1:9" s="29" customFormat="1" x14ac:dyDescent="0.25"/>
    <row r="72" spans="1:9" s="29" customFormat="1" x14ac:dyDescent="0.25"/>
    <row r="73" spans="1:9" s="29" customFormat="1" x14ac:dyDescent="0.25"/>
    <row r="74" spans="1:9" s="29" customFormat="1" x14ac:dyDescent="0.25"/>
    <row r="75" spans="1:9" s="29" customFormat="1" x14ac:dyDescent="0.25"/>
    <row r="76" spans="1:9" s="29" customFormat="1" x14ac:dyDescent="0.25"/>
    <row r="77" spans="1:9" s="29" customFormat="1" x14ac:dyDescent="0.25"/>
    <row r="78" spans="1:9" s="29" customFormat="1" x14ac:dyDescent="0.25"/>
    <row r="79" spans="1:9" s="29" customFormat="1" x14ac:dyDescent="0.25"/>
    <row r="80" spans="1:9" s="29" customFormat="1" x14ac:dyDescent="0.25"/>
    <row r="81" s="29" customFormat="1" x14ac:dyDescent="0.25"/>
    <row r="82" s="29" customFormat="1" x14ac:dyDescent="0.25"/>
    <row r="83" s="29" customFormat="1" x14ac:dyDescent="0.25"/>
    <row r="84" s="29" customFormat="1" x14ac:dyDescent="0.25"/>
    <row r="85" s="29" customFormat="1" x14ac:dyDescent="0.25"/>
    <row r="86" s="29" customFormat="1" x14ac:dyDescent="0.25"/>
    <row r="87" s="29" customFormat="1" x14ac:dyDescent="0.25"/>
    <row r="88" s="29" customFormat="1" x14ac:dyDescent="0.25"/>
    <row r="89" s="29" customFormat="1" x14ac:dyDescent="0.25"/>
    <row r="90" s="29" customFormat="1" x14ac:dyDescent="0.25"/>
    <row r="91" s="29" customFormat="1" x14ac:dyDescent="0.25"/>
    <row r="92" s="29" customFormat="1" x14ac:dyDescent="0.25"/>
    <row r="93" s="29" customFormat="1" x14ac:dyDescent="0.25"/>
    <row r="94" s="29" customFormat="1" x14ac:dyDescent="0.25"/>
    <row r="95" s="29" customFormat="1" x14ac:dyDescent="0.25"/>
    <row r="96" s="29" customFormat="1" x14ac:dyDescent="0.25"/>
    <row r="97" s="29" customFormat="1" x14ac:dyDescent="0.25"/>
    <row r="98" s="29" customFormat="1" x14ac:dyDescent="0.25"/>
    <row r="99" s="29" customFormat="1" x14ac:dyDescent="0.25"/>
    <row r="100" s="29" customFormat="1" x14ac:dyDescent="0.25"/>
    <row r="101" s="29" customFormat="1" x14ac:dyDescent="0.25"/>
    <row r="102" s="29" customFormat="1" x14ac:dyDescent="0.25"/>
    <row r="103" s="29" customFormat="1" x14ac:dyDescent="0.25"/>
    <row r="104" s="29" customFormat="1" x14ac:dyDescent="0.25"/>
    <row r="105" s="29" customFormat="1" x14ac:dyDescent="0.25"/>
    <row r="106" s="29" customFormat="1" x14ac:dyDescent="0.25"/>
    <row r="107" s="29" customFormat="1" x14ac:dyDescent="0.25"/>
    <row r="108" s="29" customFormat="1" x14ac:dyDescent="0.25"/>
    <row r="109" s="29" customFormat="1" x14ac:dyDescent="0.25"/>
    <row r="110" s="29" customFormat="1" x14ac:dyDescent="0.25"/>
    <row r="111" s="29" customFormat="1" x14ac:dyDescent="0.25"/>
    <row r="112" s="29" customFormat="1" x14ac:dyDescent="0.25"/>
    <row r="113" s="29" customFormat="1" x14ac:dyDescent="0.25"/>
    <row r="114" s="29" customFormat="1" x14ac:dyDescent="0.25"/>
    <row r="115" s="29" customFormat="1" x14ac:dyDescent="0.25"/>
    <row r="116" s="29" customFormat="1" x14ac:dyDescent="0.25"/>
    <row r="117" s="29" customFormat="1" x14ac:dyDescent="0.25"/>
    <row r="118" s="29" customFormat="1" x14ac:dyDescent="0.25"/>
    <row r="119" s="29" customFormat="1" x14ac:dyDescent="0.25"/>
    <row r="120" s="29" customFormat="1" x14ac:dyDescent="0.25"/>
    <row r="121" s="29" customFormat="1" x14ac:dyDescent="0.25"/>
    <row r="122" s="29" customFormat="1" x14ac:dyDescent="0.25"/>
    <row r="123" s="29" customFormat="1" x14ac:dyDescent="0.25"/>
    <row r="124" s="29" customFormat="1" x14ac:dyDescent="0.25"/>
    <row r="125" s="29" customFormat="1" x14ac:dyDescent="0.25"/>
    <row r="126" s="29" customFormat="1" x14ac:dyDescent="0.25"/>
    <row r="127" s="29" customFormat="1" x14ac:dyDescent="0.25"/>
    <row r="128" s="29" customFormat="1" x14ac:dyDescent="0.25"/>
    <row r="129" s="29" customFormat="1" x14ac:dyDescent="0.25"/>
    <row r="130" s="29" customFormat="1" x14ac:dyDescent="0.25"/>
    <row r="131" s="29" customFormat="1" x14ac:dyDescent="0.25"/>
    <row r="132" s="29" customFormat="1" x14ac:dyDescent="0.25"/>
    <row r="133" s="29" customFormat="1" x14ac:dyDescent="0.25"/>
    <row r="134" s="29" customFormat="1" x14ac:dyDescent="0.25"/>
    <row r="135" s="29" customFormat="1" x14ac:dyDescent="0.25"/>
    <row r="136" s="29" customFormat="1" x14ac:dyDescent="0.25"/>
    <row r="137" s="29" customFormat="1" x14ac:dyDescent="0.25"/>
    <row r="138" s="29" customFormat="1" x14ac:dyDescent="0.25"/>
    <row r="139" s="29" customFormat="1" x14ac:dyDescent="0.25"/>
    <row r="140" s="29" customFormat="1" x14ac:dyDescent="0.25"/>
    <row r="141" s="29" customFormat="1" x14ac:dyDescent="0.25"/>
    <row r="142" s="29" customFormat="1" x14ac:dyDescent="0.25"/>
    <row r="143" s="29" customFormat="1" x14ac:dyDescent="0.25"/>
    <row r="144" s="29" customFormat="1" x14ac:dyDescent="0.25"/>
    <row r="145" s="29" customFormat="1" x14ac:dyDescent="0.25"/>
    <row r="146" s="29" customFormat="1" x14ac:dyDescent="0.25"/>
    <row r="147" s="29" customFormat="1" x14ac:dyDescent="0.25"/>
    <row r="148" s="29" customFormat="1" x14ac:dyDescent="0.25"/>
    <row r="149" s="29" customFormat="1" x14ac:dyDescent="0.25"/>
    <row r="150" s="29" customFormat="1" x14ac:dyDescent="0.25"/>
    <row r="151" s="29" customFormat="1" x14ac:dyDescent="0.25"/>
    <row r="152" s="29" customFormat="1" x14ac:dyDescent="0.25"/>
    <row r="153" s="29" customFormat="1" x14ac:dyDescent="0.25"/>
    <row r="154" s="29" customFormat="1" x14ac:dyDescent="0.25"/>
    <row r="155" s="29" customFormat="1" x14ac:dyDescent="0.25"/>
    <row r="156" s="29" customFormat="1" x14ac:dyDescent="0.25"/>
    <row r="157" s="29" customFormat="1" x14ac:dyDescent="0.25"/>
    <row r="158" s="29" customFormat="1" x14ac:dyDescent="0.25"/>
    <row r="159" s="29" customFormat="1" x14ac:dyDescent="0.25"/>
    <row r="160" s="29" customFormat="1" x14ac:dyDescent="0.25"/>
    <row r="161" s="29" customFormat="1" x14ac:dyDescent="0.25"/>
    <row r="162" s="29" customFormat="1" x14ac:dyDescent="0.25"/>
    <row r="163" s="29" customFormat="1" x14ac:dyDescent="0.25"/>
    <row r="164" s="29" customFormat="1" x14ac:dyDescent="0.25"/>
    <row r="165" s="29" customFormat="1" x14ac:dyDescent="0.25"/>
    <row r="166" s="29" customFormat="1" x14ac:dyDescent="0.25"/>
    <row r="167" s="29" customFormat="1" x14ac:dyDescent="0.25"/>
    <row r="168" s="29" customFormat="1" x14ac:dyDescent="0.25"/>
    <row r="169" s="29" customFormat="1" x14ac:dyDescent="0.25"/>
    <row r="170" s="29" customFormat="1" x14ac:dyDescent="0.25"/>
    <row r="171" s="29" customFormat="1" x14ac:dyDescent="0.25"/>
    <row r="172" s="29" customFormat="1" x14ac:dyDescent="0.25"/>
    <row r="173" s="29" customFormat="1" x14ac:dyDescent="0.25"/>
    <row r="174" s="29" customFormat="1" x14ac:dyDescent="0.25"/>
    <row r="175" s="29" customFormat="1" x14ac:dyDescent="0.25"/>
    <row r="176" s="29" customFormat="1" x14ac:dyDescent="0.25"/>
    <row r="177" s="29" customFormat="1" x14ac:dyDescent="0.25"/>
    <row r="178" s="29" customFormat="1" x14ac:dyDescent="0.25"/>
    <row r="179" s="29" customFormat="1" x14ac:dyDescent="0.25"/>
    <row r="180" s="29" customFormat="1" x14ac:dyDescent="0.25"/>
    <row r="181" s="29" customFormat="1" x14ac:dyDescent="0.25"/>
    <row r="182" s="29" customFormat="1" x14ac:dyDescent="0.25"/>
    <row r="183" s="29" customFormat="1" x14ac:dyDescent="0.25"/>
    <row r="184" s="29" customFormat="1" x14ac:dyDescent="0.25"/>
    <row r="185" s="29" customFormat="1" x14ac:dyDescent="0.25"/>
    <row r="186" s="29" customFormat="1" x14ac:dyDescent="0.25"/>
    <row r="187" s="29" customFormat="1" x14ac:dyDescent="0.25"/>
    <row r="188" s="29" customFormat="1" x14ac:dyDescent="0.25"/>
    <row r="189" s="29" customFormat="1" x14ac:dyDescent="0.25"/>
    <row r="190" s="29" customFormat="1" x14ac:dyDescent="0.25"/>
    <row r="191" s="29" customFormat="1" x14ac:dyDescent="0.25"/>
    <row r="192" s="29" customFormat="1" x14ac:dyDescent="0.25"/>
    <row r="193" s="29" customFormat="1" x14ac:dyDescent="0.25"/>
    <row r="194" s="29" customFormat="1" x14ac:dyDescent="0.25"/>
    <row r="195" s="29" customFormat="1" x14ac:dyDescent="0.25"/>
    <row r="196" s="29" customFormat="1" x14ac:dyDescent="0.25"/>
    <row r="197" s="29" customFormat="1" x14ac:dyDescent="0.25"/>
    <row r="198" s="29" customFormat="1" x14ac:dyDescent="0.25"/>
    <row r="199" s="29" customFormat="1" x14ac:dyDescent="0.25"/>
    <row r="200" s="29" customFormat="1" x14ac:dyDescent="0.25"/>
    <row r="201" s="29" customFormat="1" x14ac:dyDescent="0.25"/>
    <row r="202" s="29" customFormat="1" x14ac:dyDescent="0.25"/>
    <row r="203" s="29" customFormat="1" x14ac:dyDescent="0.25"/>
    <row r="204" s="29" customFormat="1" x14ac:dyDescent="0.25"/>
    <row r="205" s="29" customFormat="1" x14ac:dyDescent="0.25"/>
    <row r="206" s="29" customFormat="1" x14ac:dyDescent="0.25"/>
    <row r="207" s="29" customFormat="1" x14ac:dyDescent="0.25"/>
    <row r="208" s="29" customFormat="1" x14ac:dyDescent="0.25"/>
    <row r="209" s="29" customFormat="1" x14ac:dyDescent="0.25"/>
    <row r="210" s="29" customFormat="1" x14ac:dyDescent="0.25"/>
    <row r="211" s="29" customFormat="1" x14ac:dyDescent="0.25"/>
    <row r="212" s="29" customFormat="1" x14ac:dyDescent="0.25"/>
    <row r="213" s="29" customFormat="1" x14ac:dyDescent="0.25"/>
    <row r="214" s="29" customFormat="1" x14ac:dyDescent="0.25"/>
    <row r="215" s="29" customFormat="1" x14ac:dyDescent="0.25"/>
    <row r="216" s="29" customFormat="1" x14ac:dyDescent="0.25"/>
    <row r="217" s="29" customFormat="1" x14ac:dyDescent="0.25"/>
    <row r="218" s="29" customFormat="1" x14ac:dyDescent="0.25"/>
    <row r="219" s="29" customFormat="1" x14ac:dyDescent="0.25"/>
    <row r="220" s="29" customFormat="1" x14ac:dyDescent="0.25"/>
    <row r="221" s="29" customFormat="1" x14ac:dyDescent="0.25"/>
    <row r="222" s="29" customFormat="1" x14ac:dyDescent="0.25"/>
    <row r="223" s="29" customFormat="1" x14ac:dyDescent="0.25"/>
    <row r="224" s="29" customFormat="1" x14ac:dyDescent="0.25"/>
    <row r="225" spans="1:9" s="29" customFormat="1" x14ac:dyDescent="0.25"/>
    <row r="226" spans="1:9" s="29" customFormat="1" x14ac:dyDescent="0.25"/>
    <row r="227" spans="1:9" s="29" customFormat="1" x14ac:dyDescent="0.25"/>
    <row r="228" spans="1:9" s="29" customFormat="1" x14ac:dyDescent="0.25"/>
    <row r="229" spans="1:9" s="29" customFormat="1" x14ac:dyDescent="0.25"/>
    <row r="230" spans="1:9" s="29" customFormat="1" x14ac:dyDescent="0.25"/>
    <row r="231" spans="1:9" s="29" customFormat="1" x14ac:dyDescent="0.25"/>
    <row r="232" spans="1:9" s="29" customFormat="1" x14ac:dyDescent="0.25"/>
    <row r="233" spans="1:9" s="29" customFormat="1" x14ac:dyDescent="0.25"/>
    <row r="234" spans="1:9" s="29" customFormat="1" x14ac:dyDescent="0.25"/>
    <row r="235" spans="1:9" x14ac:dyDescent="0.25">
      <c r="A235" s="29"/>
      <c r="B235" s="29"/>
      <c r="C235" s="29"/>
      <c r="D235" s="29"/>
      <c r="E235" s="29"/>
      <c r="F235" s="29"/>
      <c r="G235" s="29"/>
      <c r="H235" s="29"/>
      <c r="I235" s="29"/>
    </row>
    <row r="236" spans="1:9" x14ac:dyDescent="0.25">
      <c r="A236" s="29"/>
      <c r="B236" s="29"/>
      <c r="C236" s="29"/>
      <c r="D236" s="29"/>
      <c r="E236" s="29"/>
      <c r="F236" s="29"/>
      <c r="G236" s="29"/>
      <c r="H236" s="29"/>
      <c r="I236" s="29"/>
    </row>
    <row r="237" spans="1:9" x14ac:dyDescent="0.25">
      <c r="A237" s="29"/>
      <c r="B237" s="29"/>
      <c r="C237" s="29"/>
      <c r="D237" s="29"/>
      <c r="E237" s="29"/>
      <c r="F237" s="29"/>
      <c r="G237" s="29"/>
      <c r="H237" s="29"/>
      <c r="I237" s="29"/>
    </row>
    <row r="238" spans="1:9" x14ac:dyDescent="0.25">
      <c r="A238" s="29"/>
      <c r="B238" s="29"/>
      <c r="C238" s="29"/>
      <c r="D238" s="29"/>
      <c r="E238" s="29"/>
      <c r="F238" s="29"/>
      <c r="G238" s="29"/>
      <c r="H238" s="29"/>
      <c r="I238" s="29"/>
    </row>
    <row r="239" spans="1:9" x14ac:dyDescent="0.25">
      <c r="A239" s="29"/>
      <c r="B239" s="29"/>
      <c r="C239" s="29"/>
      <c r="D239" s="29"/>
      <c r="E239" s="29"/>
      <c r="F239" s="29"/>
      <c r="G239" s="29"/>
      <c r="H239" s="29"/>
      <c r="I239" s="29"/>
    </row>
    <row r="240" spans="1:9" x14ac:dyDescent="0.25">
      <c r="A240" s="29"/>
      <c r="B240" s="29"/>
      <c r="C240" s="29"/>
      <c r="D240" s="29"/>
      <c r="E240" s="29"/>
      <c r="F240" s="29"/>
      <c r="G240" s="29"/>
      <c r="H240" s="29"/>
      <c r="I240" s="29"/>
    </row>
    <row r="241" spans="1:9" x14ac:dyDescent="0.25">
      <c r="A241" s="29"/>
      <c r="B241" s="29"/>
      <c r="C241" s="29"/>
      <c r="D241" s="29"/>
      <c r="E241" s="29"/>
      <c r="F241" s="29"/>
      <c r="G241" s="29"/>
      <c r="H241" s="29"/>
      <c r="I241" s="29"/>
    </row>
    <row r="242" spans="1:9" x14ac:dyDescent="0.25">
      <c r="A242" s="29"/>
      <c r="B242" s="29"/>
      <c r="C242" s="29"/>
      <c r="D242" s="29"/>
      <c r="E242" s="29"/>
      <c r="F242" s="29"/>
      <c r="G242" s="29"/>
      <c r="H242" s="29"/>
      <c r="I242" s="29"/>
    </row>
    <row r="243" spans="1:9" x14ac:dyDescent="0.25">
      <c r="A243" s="29"/>
      <c r="B243" s="29"/>
      <c r="C243" s="29"/>
      <c r="D243" s="29"/>
      <c r="E243" s="29"/>
      <c r="F243" s="29"/>
      <c r="G243" s="29"/>
      <c r="H243" s="29"/>
      <c r="I243" s="29"/>
    </row>
    <row r="244" spans="1:9" x14ac:dyDescent="0.25">
      <c r="A244" s="29"/>
      <c r="B244" s="29"/>
      <c r="C244" s="29"/>
      <c r="D244" s="29"/>
      <c r="E244" s="29"/>
      <c r="F244" s="29"/>
      <c r="G244" s="29"/>
      <c r="H244" s="29"/>
      <c r="I244" s="29"/>
    </row>
    <row r="245" spans="1:9" x14ac:dyDescent="0.25">
      <c r="A245" s="29"/>
      <c r="B245" s="29"/>
      <c r="C245" s="29"/>
      <c r="D245" s="29"/>
      <c r="E245" s="29"/>
      <c r="F245" s="29"/>
      <c r="G245" s="29"/>
      <c r="H245" s="29"/>
      <c r="I245" s="29"/>
    </row>
    <row r="246" spans="1:9" x14ac:dyDescent="0.25">
      <c r="A246" s="29"/>
      <c r="B246" s="29"/>
      <c r="C246" s="29"/>
      <c r="D246" s="29"/>
      <c r="E246" s="29"/>
      <c r="F246" s="29"/>
      <c r="G246" s="29"/>
      <c r="H246" s="29"/>
      <c r="I246" s="29"/>
    </row>
    <row r="247" spans="1:9" x14ac:dyDescent="0.25">
      <c r="A247" s="29"/>
      <c r="B247" s="29"/>
      <c r="C247" s="29"/>
      <c r="D247" s="29"/>
      <c r="E247" s="29"/>
      <c r="F247" s="29"/>
      <c r="G247" s="29"/>
      <c r="H247" s="29"/>
      <c r="I247" s="29"/>
    </row>
  </sheetData>
  <mergeCells count="13">
    <mergeCell ref="B8:F8"/>
    <mergeCell ref="B6:F6"/>
    <mergeCell ref="B7:F7"/>
    <mergeCell ref="B19:F19"/>
    <mergeCell ref="B16:F16"/>
    <mergeCell ref="B17:F17"/>
    <mergeCell ref="B15:F15"/>
    <mergeCell ref="B9:F9"/>
    <mergeCell ref="B10:F10"/>
    <mergeCell ref="B11:F11"/>
    <mergeCell ref="B14:F14"/>
    <mergeCell ref="B12:F12"/>
    <mergeCell ref="B13:F13"/>
  </mergeCells>
  <dataValidations count="6">
    <dataValidation type="list" allowBlank="1" showInputMessage="1" showErrorMessage="1" sqref="H23:H37" xr:uid="{BE78E139-6BEB-4B47-9E21-E4F22C597D5F}">
      <formula1>"DA, NE"</formula1>
    </dataValidation>
    <dataValidation type="textLength" operator="equal" allowBlank="1" showInputMessage="1" showErrorMessage="1" error="Molimo unijeti 11 znakova!" prompt="Molimo unijeti OIB od 11 znakova." sqref="B10:F10" xr:uid="{9929C661-150A-4CA3-836A-FFB1A65AE89C}">
      <formula1>11</formula1>
    </dataValidation>
    <dataValidation type="textLength" operator="equal" allowBlank="1" showInputMessage="1" showErrorMessage="1" error="IBAN se sastoji od 21 znaka." prompt="Molimo pripaziti na unos IBAN-a koji mora imati 21 znak." sqref="B11:F11" xr:uid="{70E7E10E-C83A-44D7-9E57-9A79B0FF0B72}">
      <formula1>21</formula1>
    </dataValidation>
    <dataValidation type="list" allowBlank="1" showInputMessage="1" showErrorMessage="1" sqref="B14:F14" xr:uid="{7C0F0A2D-FB7E-4093-BFFD-DF0CF8C23C27}">
      <formula1>"Javna ustanova, Privatna organizacija, Udruga, Neprofitna organizacija"</formula1>
    </dataValidation>
    <dataValidation type="list" allowBlank="1" showInputMessage="1" showErrorMessage="1" sqref="D23:D37" xr:uid="{94403ACB-3B3B-4136-A62D-71AD6E257316}">
      <formula1>"prijevoz,dnevnica"</formula1>
    </dataValidation>
    <dataValidation allowBlank="1" showInputMessage="1" showErrorMessage="1" prompt="Molimo točan naziv države na hrvatskom jeziku" sqref="B18:F18" xr:uid="{D61B0413-9D58-4EC1-9271-EBFF53B80C99}"/>
  </dataValidations>
  <pageMargins left="0.23622047244094491" right="0.23622047244094491" top="0.39370078740157483" bottom="0.19685039370078741" header="0.31496062992125984" footer="0.31496062992125984"/>
  <pageSetup paperSize="9" scale="62" fitToHeight="0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5A795-DE6E-4AC9-9FF6-83C913A07F10}">
  <sheetPr codeName="Sheet4"/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E40E4-537A-4CE9-97B9-160C8C5A9F38}">
  <sheetPr codeName="Sheet2"/>
  <dimension ref="A1:C34"/>
  <sheetViews>
    <sheetView showGridLines="0" view="pageLayout" topLeftCell="A4" zoomScaleNormal="100" workbookViewId="0">
      <selection activeCell="B12" sqref="B12"/>
    </sheetView>
  </sheetViews>
  <sheetFormatPr defaultColWidth="9" defaultRowHeight="14.25" x14ac:dyDescent="0.2"/>
  <cols>
    <col min="1" max="1" width="25.42578125" style="2" customWidth="1"/>
    <col min="2" max="2" width="11.7109375" style="1" customWidth="1"/>
    <col min="3" max="3" width="48.7109375" style="1" customWidth="1"/>
    <col min="4" max="4" width="29.42578125" style="1" customWidth="1"/>
    <col min="5" max="16384" width="9" style="1"/>
  </cols>
  <sheetData>
    <row r="1" spans="1:3" ht="23.25" customHeight="1" x14ac:dyDescent="0.2">
      <c r="A1" s="93" t="s">
        <v>44</v>
      </c>
      <c r="B1" s="94"/>
      <c r="C1" s="95"/>
    </row>
    <row r="2" spans="1:3" ht="33.75" customHeight="1" x14ac:dyDescent="0.2">
      <c r="A2" s="96" t="s">
        <v>27</v>
      </c>
      <c r="B2" s="97"/>
      <c r="C2" s="98" t="s">
        <v>75</v>
      </c>
    </row>
    <row r="3" spans="1:3" ht="19.5" customHeight="1" x14ac:dyDescent="0.2">
      <c r="A3" s="96" t="s">
        <v>28</v>
      </c>
      <c r="B3" s="97"/>
      <c r="C3" s="99" t="s">
        <v>56</v>
      </c>
    </row>
    <row r="4" spans="1:3" ht="15" x14ac:dyDescent="0.2">
      <c r="A4" s="96" t="s">
        <v>30</v>
      </c>
      <c r="B4" s="97"/>
      <c r="C4" s="100">
        <f>eTW_Fin_izvjesce_analiza!B7</f>
        <v>0</v>
      </c>
    </row>
    <row r="5" spans="1:3" x14ac:dyDescent="0.2">
      <c r="A5" s="96" t="s">
        <v>31</v>
      </c>
      <c r="B5" s="97"/>
      <c r="C5" s="101">
        <f>eTW_Fin_izvjesce_analiza!B8</f>
        <v>0</v>
      </c>
    </row>
    <row r="6" spans="1:3" x14ac:dyDescent="0.2">
      <c r="A6" s="96" t="s">
        <v>5</v>
      </c>
      <c r="B6" s="97"/>
      <c r="C6" s="101">
        <f>eTW_Fin_izvjesce_analiza!B10</f>
        <v>0</v>
      </c>
    </row>
    <row r="7" spans="1:3" ht="15" x14ac:dyDescent="0.2">
      <c r="A7" s="96" t="s">
        <v>32</v>
      </c>
      <c r="B7" s="97"/>
      <c r="C7" s="102">
        <f>eTW_Fin_izvjesce_analiza!B6</f>
        <v>0</v>
      </c>
    </row>
    <row r="8" spans="1:3" x14ac:dyDescent="0.2">
      <c r="A8" s="103"/>
      <c r="B8" s="23"/>
      <c r="C8" s="23"/>
    </row>
    <row r="9" spans="1:3" ht="15" x14ac:dyDescent="0.2">
      <c r="A9" s="104" t="s">
        <v>76</v>
      </c>
      <c r="B9" s="105"/>
      <c r="C9" s="105"/>
    </row>
    <row r="10" spans="1:3" ht="15" x14ac:dyDescent="0.2">
      <c r="A10" s="106"/>
      <c r="B10" s="23"/>
      <c r="C10" s="23"/>
    </row>
    <row r="11" spans="1:3" ht="15" x14ac:dyDescent="0.25">
      <c r="A11" s="107" t="s">
        <v>34</v>
      </c>
      <c r="B11" s="108">
        <f>eTW_Fin_izvjesce_analiza!B11</f>
        <v>0</v>
      </c>
      <c r="C11" s="23"/>
    </row>
    <row r="12" spans="1:3" ht="21" customHeight="1" x14ac:dyDescent="0.2">
      <c r="A12" s="107"/>
      <c r="B12" s="109" t="str">
        <f>IF(eTW_Fin_izvjesce_analiza!B12&lt;&gt;"", CONCATENATE("Model i poziv na broj: ",eTW_Fin_izvjesce_analiza!B12),"")</f>
        <v/>
      </c>
      <c r="C12" s="23"/>
    </row>
    <row r="13" spans="1:3" ht="15" x14ac:dyDescent="0.2">
      <c r="A13" s="107" t="s">
        <v>35</v>
      </c>
      <c r="B13" s="110" t="e">
        <f>VLOOKUP(MID(B11,5,7),banke_popis[],2,FALSE)</f>
        <v>#N/A</v>
      </c>
      <c r="C13" s="23"/>
    </row>
    <row r="14" spans="1:3" x14ac:dyDescent="0.2">
      <c r="A14" s="107" t="s">
        <v>33</v>
      </c>
      <c r="B14" s="110">
        <f>eTW_Fin_izvjesce_analiza!B9</f>
        <v>0</v>
      </c>
      <c r="C14" s="23"/>
    </row>
    <row r="15" spans="1:3" x14ac:dyDescent="0.2">
      <c r="A15" s="107"/>
      <c r="B15" s="110"/>
      <c r="C15" s="23"/>
    </row>
    <row r="16" spans="1:3" ht="15" x14ac:dyDescent="0.25">
      <c r="A16" s="111" t="s">
        <v>50</v>
      </c>
      <c r="B16" s="112">
        <f>eTW_Fin_izvjesce_analiza!B55</f>
        <v>0</v>
      </c>
      <c r="C16" s="113"/>
    </row>
    <row r="17" spans="1:3" ht="15" x14ac:dyDescent="0.25">
      <c r="A17" s="111"/>
      <c r="B17" s="112"/>
      <c r="C17" s="113"/>
    </row>
    <row r="18" spans="1:3" ht="38.25" customHeight="1" x14ac:dyDescent="0.2">
      <c r="A18" s="114" t="s">
        <v>77</v>
      </c>
      <c r="B18" s="191" t="str">
        <f>"Tečaj Europske središnje banke na dan potpisa ugovora (1EUR = "&amp;tecaj&amp;" EUR)"</f>
        <v>Tečaj Europske središnje banke na dan potpisa ugovora (1EUR =  EUR)</v>
      </c>
      <c r="C18" s="191"/>
    </row>
    <row r="19" spans="1:3" ht="45.75" customHeight="1" x14ac:dyDescent="0.2">
      <c r="A19" s="114" t="s">
        <v>78</v>
      </c>
      <c r="B19" s="191" t="str">
        <f>"Ugovor o dodjeli financijske potpore – "&amp;C7&amp;" 
Završna isplata "&amp;TEXT(B16,"#.###,00")&amp;" HRK (ukupni iznos financijske potpore odobren završnim izvješćem: "&amp;TEXT(eTW_Fin_izvjesce_analiza!B55,"#.###,00")&amp;" HRK"</f>
        <v>Ugovor o dodjeli financijske potpore – 0 
Završna isplata ,00 HRK (ukupni iznos financijske potpore odobren završnim izvješćem: ,00 HRK</v>
      </c>
      <c r="C19" s="191"/>
    </row>
    <row r="20" spans="1:3" ht="11.25" customHeight="1" x14ac:dyDescent="0.2">
      <c r="A20" s="111"/>
      <c r="B20" s="23"/>
      <c r="C20" s="23"/>
    </row>
    <row r="21" spans="1:3" ht="15" x14ac:dyDescent="0.25">
      <c r="A21" s="107" t="s">
        <v>36</v>
      </c>
      <c r="B21" s="115">
        <f>eTW_Fin_izvjesce_analiza!B58</f>
        <v>60</v>
      </c>
      <c r="C21" s="23"/>
    </row>
    <row r="22" spans="1:3" ht="15" x14ac:dyDescent="0.2">
      <c r="A22" s="116"/>
      <c r="B22" s="23"/>
      <c r="C22" s="23"/>
    </row>
    <row r="23" spans="1:3" x14ac:dyDescent="0.2">
      <c r="A23" s="111" t="s">
        <v>79</v>
      </c>
      <c r="B23" s="23"/>
      <c r="C23" s="23"/>
    </row>
    <row r="24" spans="1:3" ht="9" customHeight="1" x14ac:dyDescent="0.2">
      <c r="A24" s="117"/>
      <c r="B24" s="23"/>
      <c r="C24" s="23"/>
    </row>
    <row r="25" spans="1:3" x14ac:dyDescent="0.2">
      <c r="A25" s="118" t="s">
        <v>37</v>
      </c>
      <c r="B25" s="23"/>
      <c r="C25" s="23"/>
    </row>
    <row r="26" spans="1:3" ht="7.5" customHeight="1" x14ac:dyDescent="0.2">
      <c r="A26" s="111"/>
      <c r="B26" s="23"/>
      <c r="C26" s="23"/>
    </row>
    <row r="27" spans="1:3" ht="15" x14ac:dyDescent="0.2">
      <c r="A27" s="111" t="s">
        <v>47</v>
      </c>
      <c r="B27" s="119" t="s">
        <v>80</v>
      </c>
      <c r="C27" s="119"/>
    </row>
    <row r="28" spans="1:3" x14ac:dyDescent="0.2">
      <c r="A28" s="120" t="s">
        <v>45</v>
      </c>
      <c r="B28" s="23" t="s">
        <v>46</v>
      </c>
      <c r="C28" s="23"/>
    </row>
    <row r="29" spans="1:3" x14ac:dyDescent="0.2">
      <c r="A29" s="111" t="s">
        <v>38</v>
      </c>
      <c r="B29" s="121">
        <f>eTW_Fin_izvjesce_analiza!B14</f>
        <v>0</v>
      </c>
      <c r="C29" s="23"/>
    </row>
    <row r="30" spans="1:3" x14ac:dyDescent="0.2">
      <c r="A30" s="111"/>
      <c r="B30" s="23"/>
      <c r="C30" s="23"/>
    </row>
    <row r="31" spans="1:3" ht="51.75" customHeight="1" x14ac:dyDescent="0.2">
      <c r="A31" s="189" t="s">
        <v>39</v>
      </c>
      <c r="B31" s="190"/>
      <c r="C31" s="122" t="s">
        <v>40</v>
      </c>
    </row>
    <row r="32" spans="1:3" ht="51.75" customHeight="1" x14ac:dyDescent="0.2">
      <c r="A32" s="189" t="s">
        <v>41</v>
      </c>
      <c r="B32" s="190"/>
      <c r="C32" s="122" t="s">
        <v>42</v>
      </c>
    </row>
    <row r="33" spans="1:3" ht="51.75" customHeight="1" x14ac:dyDescent="0.2">
      <c r="A33" s="189" t="s">
        <v>43</v>
      </c>
      <c r="B33" s="190"/>
      <c r="C33" s="122" t="s">
        <v>22</v>
      </c>
    </row>
    <row r="34" spans="1:3" ht="51.75" customHeight="1" x14ac:dyDescent="0.2">
      <c r="A34" s="189" t="s">
        <v>49</v>
      </c>
      <c r="B34" s="190"/>
      <c r="C34" s="122" t="s">
        <v>22</v>
      </c>
    </row>
  </sheetData>
  <mergeCells count="6">
    <mergeCell ref="A31:B31"/>
    <mergeCell ref="A32:B32"/>
    <mergeCell ref="A33:B33"/>
    <mergeCell ref="A34:B34"/>
    <mergeCell ref="B18:C18"/>
    <mergeCell ref="B19:C19"/>
  </mergeCells>
  <pageMargins left="0.7" right="0.7" top="1.2083333333333333" bottom="0.54166666666666663" header="0.3" footer="0.3"/>
  <pageSetup paperSize="9" orientation="portrait" r:id="rId1"/>
  <headerFooter>
    <oddHeader xml:space="preserve">&amp;C&amp;G
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35406-12F2-4682-A1FC-DBBB330B4D1A}">
  <sheetPr codeName="Sheet12"/>
  <dimension ref="A1:D26"/>
  <sheetViews>
    <sheetView workbookViewId="0">
      <selection activeCell="D11" sqref="D11"/>
    </sheetView>
  </sheetViews>
  <sheetFormatPr defaultRowHeight="15" x14ac:dyDescent="0.25"/>
  <cols>
    <col min="1" max="1" width="17.42578125" style="136" customWidth="1"/>
    <col min="2" max="2" width="39.5703125" style="136" bestFit="1" customWidth="1"/>
    <col min="3" max="3" width="9.140625" style="136"/>
    <col min="4" max="4" width="22.7109375" style="136" customWidth="1"/>
    <col min="5" max="16384" width="9.140625" style="136"/>
  </cols>
  <sheetData>
    <row r="1" spans="1:4" ht="23.25" customHeight="1" thickBot="1" x14ac:dyDescent="0.3">
      <c r="A1" s="134" t="s">
        <v>194</v>
      </c>
      <c r="B1"/>
      <c r="C1"/>
      <c r="D1" s="135" t="s">
        <v>195</v>
      </c>
    </row>
    <row r="2" spans="1:4" x14ac:dyDescent="0.25">
      <c r="A2"/>
      <c r="B2"/>
      <c r="C2"/>
      <c r="D2"/>
    </row>
    <row r="3" spans="1:4" x14ac:dyDescent="0.25">
      <c r="A3" s="137" t="s">
        <v>196</v>
      </c>
      <c r="B3" s="137" t="s">
        <v>197</v>
      </c>
      <c r="C3"/>
      <c r="D3"/>
    </row>
    <row r="4" spans="1:4" x14ac:dyDescent="0.25">
      <c r="A4" s="138" t="s">
        <v>198</v>
      </c>
      <c r="B4" s="139" t="s">
        <v>199</v>
      </c>
      <c r="C4"/>
      <c r="D4"/>
    </row>
    <row r="5" spans="1:4" x14ac:dyDescent="0.25">
      <c r="A5" s="138" t="s">
        <v>200</v>
      </c>
      <c r="B5" s="139" t="s">
        <v>201</v>
      </c>
      <c r="C5"/>
      <c r="D5"/>
    </row>
    <row r="6" spans="1:4" x14ac:dyDescent="0.25">
      <c r="A6" s="138" t="s">
        <v>202</v>
      </c>
      <c r="B6" s="139" t="s">
        <v>203</v>
      </c>
      <c r="C6"/>
      <c r="D6"/>
    </row>
    <row r="7" spans="1:4" x14ac:dyDescent="0.25">
      <c r="A7" s="138" t="s">
        <v>204</v>
      </c>
      <c r="B7" s="139" t="s">
        <v>205</v>
      </c>
      <c r="C7"/>
      <c r="D7"/>
    </row>
    <row r="8" spans="1:4" x14ac:dyDescent="0.25">
      <c r="A8" s="138" t="s">
        <v>206</v>
      </c>
      <c r="B8" s="139" t="s">
        <v>207</v>
      </c>
      <c r="C8"/>
      <c r="D8"/>
    </row>
    <row r="9" spans="1:4" x14ac:dyDescent="0.25">
      <c r="A9" s="138" t="s">
        <v>208</v>
      </c>
      <c r="B9" s="139" t="s">
        <v>209</v>
      </c>
      <c r="C9"/>
      <c r="D9"/>
    </row>
    <row r="10" spans="1:4" x14ac:dyDescent="0.25">
      <c r="A10" s="138" t="s">
        <v>210</v>
      </c>
      <c r="B10" s="139" t="s">
        <v>211</v>
      </c>
      <c r="C10"/>
      <c r="D10"/>
    </row>
    <row r="11" spans="1:4" x14ac:dyDescent="0.25">
      <c r="A11" s="138" t="s">
        <v>212</v>
      </c>
      <c r="B11" s="139" t="s">
        <v>213</v>
      </c>
      <c r="C11"/>
      <c r="D11"/>
    </row>
    <row r="12" spans="1:4" x14ac:dyDescent="0.25">
      <c r="A12" s="138" t="s">
        <v>214</v>
      </c>
      <c r="B12" s="139" t="s">
        <v>215</v>
      </c>
      <c r="C12"/>
      <c r="D12"/>
    </row>
    <row r="13" spans="1:4" x14ac:dyDescent="0.25">
      <c r="A13" s="138" t="s">
        <v>216</v>
      </c>
      <c r="B13" s="139" t="s">
        <v>217</v>
      </c>
      <c r="C13"/>
      <c r="D13"/>
    </row>
    <row r="14" spans="1:4" x14ac:dyDescent="0.25">
      <c r="A14" s="138" t="s">
        <v>218</v>
      </c>
      <c r="B14" s="139" t="s">
        <v>219</v>
      </c>
      <c r="C14"/>
      <c r="D14"/>
    </row>
    <row r="15" spans="1:4" x14ac:dyDescent="0.25">
      <c r="A15" s="138" t="s">
        <v>220</v>
      </c>
      <c r="B15" s="139" t="s">
        <v>221</v>
      </c>
      <c r="C15"/>
      <c r="D15"/>
    </row>
    <row r="16" spans="1:4" x14ac:dyDescent="0.25">
      <c r="A16" s="138" t="s">
        <v>222</v>
      </c>
      <c r="B16" s="139" t="s">
        <v>223</v>
      </c>
      <c r="C16"/>
      <c r="D16"/>
    </row>
    <row r="17" spans="1:4" x14ac:dyDescent="0.25">
      <c r="A17" s="138" t="s">
        <v>224</v>
      </c>
      <c r="B17" s="139" t="s">
        <v>225</v>
      </c>
      <c r="C17"/>
      <c r="D17"/>
    </row>
    <row r="18" spans="1:4" x14ac:dyDescent="0.25">
      <c r="A18" s="140" t="s">
        <v>226</v>
      </c>
      <c r="B18" s="139" t="s">
        <v>227</v>
      </c>
      <c r="C18"/>
      <c r="D18"/>
    </row>
    <row r="19" spans="1:4" x14ac:dyDescent="0.25">
      <c r="A19" s="138" t="s">
        <v>228</v>
      </c>
      <c r="B19" s="139" t="s">
        <v>229</v>
      </c>
      <c r="C19"/>
      <c r="D19"/>
    </row>
    <row r="20" spans="1:4" x14ac:dyDescent="0.25">
      <c r="A20" s="138" t="s">
        <v>230</v>
      </c>
      <c r="B20" s="139" t="s">
        <v>231</v>
      </c>
      <c r="C20"/>
      <c r="D20"/>
    </row>
    <row r="21" spans="1:4" x14ac:dyDescent="0.25">
      <c r="A21" s="138" t="s">
        <v>232</v>
      </c>
      <c r="B21" s="139" t="s">
        <v>233</v>
      </c>
      <c r="C21"/>
      <c r="D21"/>
    </row>
    <row r="22" spans="1:4" x14ac:dyDescent="0.25">
      <c r="A22" s="138" t="s">
        <v>234</v>
      </c>
      <c r="B22" s="139" t="s">
        <v>235</v>
      </c>
      <c r="C22"/>
      <c r="D22"/>
    </row>
    <row r="23" spans="1:4" x14ac:dyDescent="0.25">
      <c r="A23" s="138" t="s">
        <v>236</v>
      </c>
      <c r="B23" s="139" t="s">
        <v>237</v>
      </c>
      <c r="C23"/>
      <c r="D23"/>
    </row>
    <row r="24" spans="1:4" x14ac:dyDescent="0.25">
      <c r="A24" s="138" t="s">
        <v>238</v>
      </c>
      <c r="B24" s="139" t="s">
        <v>239</v>
      </c>
      <c r="C24"/>
      <c r="D24"/>
    </row>
    <row r="25" spans="1:4" x14ac:dyDescent="0.25">
      <c r="A25" s="138" t="s">
        <v>240</v>
      </c>
      <c r="B25" s="139" t="s">
        <v>241</v>
      </c>
      <c r="C25"/>
      <c r="D25"/>
    </row>
    <row r="26" spans="1:4" x14ac:dyDescent="0.25">
      <c r="A26" s="141" t="s">
        <v>242</v>
      </c>
      <c r="B26" s="142" t="s">
        <v>243</v>
      </c>
      <c r="C26"/>
      <c r="D26"/>
    </row>
  </sheetData>
  <sheetProtection algorithmName="SHA-512" hashValue="IpmJwpWGGx410KTPW4ucLddia+jsMqpy0Cc77pn3pCeSqAj6LCbRfE9ckF9qnEHj0TaUCRCXzSu1Ko8E7XTUaw==" saltValue="xzhnZPXtJzzPsCytQBuqjg==" spinCount="100000" sheet="1" objects="1" scenarios="1" formatColumns="0" formatRows="0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458A8-9BDD-48AB-906C-496A10578AD9}">
  <sheetPr codeName="Sheet5"/>
  <dimension ref="A1:C101"/>
  <sheetViews>
    <sheetView topLeftCell="A25" workbookViewId="0">
      <selection activeCell="B11" sqref="B11"/>
    </sheetView>
  </sheetViews>
  <sheetFormatPr defaultRowHeight="15" x14ac:dyDescent="0.25"/>
  <cols>
    <col min="1" max="1" width="44.5703125" style="70" bestFit="1" customWidth="1"/>
    <col min="2" max="2" width="16.28515625" style="75" customWidth="1"/>
    <col min="3" max="3" width="9.7109375" style="80" customWidth="1"/>
  </cols>
  <sheetData>
    <row r="1" spans="1:3" x14ac:dyDescent="0.25">
      <c r="A1" s="66" t="s">
        <v>91</v>
      </c>
      <c r="B1" s="71" t="s">
        <v>81</v>
      </c>
      <c r="C1" s="76" t="s">
        <v>85</v>
      </c>
    </row>
    <row r="2" spans="1:3" x14ac:dyDescent="0.25">
      <c r="A2" s="67" t="s">
        <v>89</v>
      </c>
      <c r="B2" s="72">
        <v>35</v>
      </c>
      <c r="C2" s="77" t="s">
        <v>82</v>
      </c>
    </row>
    <row r="3" spans="1:3" x14ac:dyDescent="0.25">
      <c r="A3" s="68" t="s">
        <v>92</v>
      </c>
      <c r="B3" s="73">
        <v>30</v>
      </c>
      <c r="C3" s="78" t="s">
        <v>69</v>
      </c>
    </row>
    <row r="4" spans="1:3" x14ac:dyDescent="0.25">
      <c r="A4" s="67" t="s">
        <v>93</v>
      </c>
      <c r="B4" s="72">
        <v>40</v>
      </c>
      <c r="C4" s="77" t="s">
        <v>82</v>
      </c>
    </row>
    <row r="5" spans="1:3" x14ac:dyDescent="0.25">
      <c r="A5" s="68" t="s">
        <v>94</v>
      </c>
      <c r="B5" s="73">
        <v>70</v>
      </c>
      <c r="C5" s="78" t="s">
        <v>82</v>
      </c>
    </row>
    <row r="6" spans="1:3" x14ac:dyDescent="0.25">
      <c r="A6" s="67" t="s">
        <v>95</v>
      </c>
      <c r="B6" s="72">
        <v>35</v>
      </c>
      <c r="C6" s="77" t="s">
        <v>82</v>
      </c>
    </row>
    <row r="7" spans="1:3" x14ac:dyDescent="0.25">
      <c r="A7" s="68" t="s">
        <v>96</v>
      </c>
      <c r="B7" s="73">
        <v>50</v>
      </c>
      <c r="C7" s="78" t="s">
        <v>82</v>
      </c>
    </row>
    <row r="8" spans="1:3" x14ac:dyDescent="0.25">
      <c r="A8" s="67" t="s">
        <v>97</v>
      </c>
      <c r="B8" s="72">
        <v>50</v>
      </c>
      <c r="C8" s="77" t="s">
        <v>82</v>
      </c>
    </row>
    <row r="9" spans="1:3" x14ac:dyDescent="0.25">
      <c r="A9" s="68" t="s">
        <v>98</v>
      </c>
      <c r="B9" s="73">
        <v>85</v>
      </c>
      <c r="C9" s="78" t="s">
        <v>82</v>
      </c>
    </row>
    <row r="10" spans="1:3" x14ac:dyDescent="0.25">
      <c r="A10" s="67" t="s">
        <v>99</v>
      </c>
      <c r="B10" s="72">
        <v>70</v>
      </c>
      <c r="C10" s="77" t="s">
        <v>69</v>
      </c>
    </row>
    <row r="11" spans="1:3" x14ac:dyDescent="0.25">
      <c r="A11" s="68" t="s">
        <v>100</v>
      </c>
      <c r="B11" s="73">
        <v>50</v>
      </c>
      <c r="C11" s="78" t="s">
        <v>82</v>
      </c>
    </row>
    <row r="12" spans="1:3" x14ac:dyDescent="0.25">
      <c r="A12" s="67" t="s">
        <v>101</v>
      </c>
      <c r="B12" s="72">
        <v>70</v>
      </c>
      <c r="C12" s="77" t="s">
        <v>69</v>
      </c>
    </row>
    <row r="13" spans="1:3" x14ac:dyDescent="0.25">
      <c r="A13" s="68" t="s">
        <v>102</v>
      </c>
      <c r="B13" s="73">
        <v>50</v>
      </c>
      <c r="C13" s="78" t="s">
        <v>82</v>
      </c>
    </row>
    <row r="14" spans="1:3" x14ac:dyDescent="0.25">
      <c r="A14" s="67" t="s">
        <v>103</v>
      </c>
      <c r="B14" s="72">
        <v>40</v>
      </c>
      <c r="C14" s="77" t="s">
        <v>82</v>
      </c>
    </row>
    <row r="15" spans="1:3" x14ac:dyDescent="0.25">
      <c r="A15" s="68" t="s">
        <v>104</v>
      </c>
      <c r="B15" s="73">
        <v>30</v>
      </c>
      <c r="C15" s="78" t="s">
        <v>69</v>
      </c>
    </row>
    <row r="16" spans="1:3" x14ac:dyDescent="0.25">
      <c r="A16" s="67" t="s">
        <v>105</v>
      </c>
      <c r="B16" s="72">
        <v>40</v>
      </c>
      <c r="C16" s="77" t="s">
        <v>82</v>
      </c>
    </row>
    <row r="17" spans="1:3" x14ac:dyDescent="0.25">
      <c r="A17" s="68" t="s">
        <v>106</v>
      </c>
      <c r="B17" s="73">
        <v>40</v>
      </c>
      <c r="C17" s="78" t="s">
        <v>69</v>
      </c>
    </row>
    <row r="18" spans="1:3" x14ac:dyDescent="0.25">
      <c r="A18" s="67" t="s">
        <v>107</v>
      </c>
      <c r="B18" s="72">
        <v>60</v>
      </c>
      <c r="C18" s="77" t="s">
        <v>69</v>
      </c>
    </row>
    <row r="19" spans="1:3" x14ac:dyDescent="0.25">
      <c r="A19" s="68" t="s">
        <v>108</v>
      </c>
      <c r="B19" s="73">
        <v>50</v>
      </c>
      <c r="C19" s="78" t="s">
        <v>69</v>
      </c>
    </row>
    <row r="20" spans="1:3" x14ac:dyDescent="0.25">
      <c r="A20" s="67" t="s">
        <v>109</v>
      </c>
      <c r="B20" s="72">
        <v>40</v>
      </c>
      <c r="C20" s="77" t="s">
        <v>82</v>
      </c>
    </row>
    <row r="21" spans="1:3" x14ac:dyDescent="0.25">
      <c r="A21" s="68" t="s">
        <v>110</v>
      </c>
      <c r="B21" s="73">
        <v>70</v>
      </c>
      <c r="C21" s="78" t="s">
        <v>69</v>
      </c>
    </row>
    <row r="22" spans="1:3" x14ac:dyDescent="0.25">
      <c r="A22" s="67" t="s">
        <v>111</v>
      </c>
      <c r="B22" s="72">
        <v>40</v>
      </c>
      <c r="C22" s="77" t="s">
        <v>82</v>
      </c>
    </row>
    <row r="23" spans="1:3" x14ac:dyDescent="0.25">
      <c r="A23" s="68" t="s">
        <v>112</v>
      </c>
      <c r="B23" s="73">
        <v>40</v>
      </c>
      <c r="C23" s="78" t="s">
        <v>82</v>
      </c>
    </row>
    <row r="24" spans="1:3" x14ac:dyDescent="0.25">
      <c r="A24" s="67" t="s">
        <v>113</v>
      </c>
      <c r="B24" s="72">
        <v>40</v>
      </c>
      <c r="C24" s="77" t="s">
        <v>69</v>
      </c>
    </row>
    <row r="25" spans="1:3" x14ac:dyDescent="0.25">
      <c r="A25" s="68" t="s">
        <v>114</v>
      </c>
      <c r="B25" s="73">
        <v>35</v>
      </c>
      <c r="C25" s="78" t="s">
        <v>82</v>
      </c>
    </row>
    <row r="26" spans="1:3" x14ac:dyDescent="0.25">
      <c r="A26" s="67" t="s">
        <v>115</v>
      </c>
      <c r="B26" s="72">
        <v>40</v>
      </c>
      <c r="C26" s="77" t="s">
        <v>82</v>
      </c>
    </row>
    <row r="27" spans="1:3" x14ac:dyDescent="0.25">
      <c r="A27" s="68" t="s">
        <v>116</v>
      </c>
      <c r="B27" s="73">
        <v>70</v>
      </c>
      <c r="C27" s="78" t="s">
        <v>69</v>
      </c>
    </row>
    <row r="28" spans="1:3" x14ac:dyDescent="0.25">
      <c r="A28" s="67" t="s">
        <v>90</v>
      </c>
      <c r="B28" s="72">
        <v>70</v>
      </c>
      <c r="C28" s="77" t="s">
        <v>69</v>
      </c>
    </row>
    <row r="29" spans="1:3" x14ac:dyDescent="0.25">
      <c r="A29" s="68" t="s">
        <v>117</v>
      </c>
      <c r="B29" s="73">
        <v>50</v>
      </c>
      <c r="C29" s="78" t="s">
        <v>69</v>
      </c>
    </row>
    <row r="30" spans="1:3" x14ac:dyDescent="0.25">
      <c r="A30" s="67" t="s">
        <v>83</v>
      </c>
      <c r="B30" s="72">
        <v>60</v>
      </c>
      <c r="C30" s="77" t="s">
        <v>69</v>
      </c>
    </row>
    <row r="31" spans="1:3" x14ac:dyDescent="0.25">
      <c r="A31" s="68" t="s">
        <v>118</v>
      </c>
      <c r="B31" s="73">
        <v>170</v>
      </c>
      <c r="C31" s="78" t="s">
        <v>84</v>
      </c>
    </row>
    <row r="32" spans="1:3" x14ac:dyDescent="0.25">
      <c r="A32" s="67" t="s">
        <v>119</v>
      </c>
      <c r="B32" s="72">
        <v>40</v>
      </c>
      <c r="C32" s="77" t="s">
        <v>82</v>
      </c>
    </row>
    <row r="33" spans="1:3" x14ac:dyDescent="0.25">
      <c r="A33" s="68" t="s">
        <v>120</v>
      </c>
      <c r="B33" s="73">
        <v>40</v>
      </c>
      <c r="C33" s="78" t="s">
        <v>82</v>
      </c>
    </row>
    <row r="34" spans="1:3" x14ac:dyDescent="0.25">
      <c r="A34" s="67" t="s">
        <v>121</v>
      </c>
      <c r="B34" s="72">
        <v>60</v>
      </c>
      <c r="C34" s="77" t="s">
        <v>82</v>
      </c>
    </row>
    <row r="35" spans="1:3" x14ac:dyDescent="0.25">
      <c r="A35" s="68" t="s">
        <v>122</v>
      </c>
      <c r="B35" s="73">
        <v>60</v>
      </c>
      <c r="C35" s="78" t="s">
        <v>82</v>
      </c>
    </row>
    <row r="36" spans="1:3" x14ac:dyDescent="0.25">
      <c r="A36" s="67" t="s">
        <v>123</v>
      </c>
      <c r="B36" s="72">
        <v>70</v>
      </c>
      <c r="C36" s="77" t="s">
        <v>69</v>
      </c>
    </row>
    <row r="37" spans="1:3" x14ac:dyDescent="0.25">
      <c r="A37" s="68" t="s">
        <v>124</v>
      </c>
      <c r="B37" s="73">
        <v>80</v>
      </c>
      <c r="C37" s="78" t="s">
        <v>69</v>
      </c>
    </row>
    <row r="38" spans="1:3" x14ac:dyDescent="0.25">
      <c r="A38" s="67" t="s">
        <v>125</v>
      </c>
      <c r="B38" s="72">
        <v>70</v>
      </c>
      <c r="C38" s="77" t="s">
        <v>69</v>
      </c>
    </row>
    <row r="39" spans="1:3" x14ac:dyDescent="0.25">
      <c r="A39" s="68" t="s">
        <v>126</v>
      </c>
      <c r="B39" s="73">
        <v>70</v>
      </c>
      <c r="C39" s="78" t="s">
        <v>82</v>
      </c>
    </row>
    <row r="40" spans="1:3" x14ac:dyDescent="0.25">
      <c r="A40" s="67" t="s">
        <v>127</v>
      </c>
      <c r="B40" s="72">
        <v>35</v>
      </c>
      <c r="C40" s="77" t="s">
        <v>82</v>
      </c>
    </row>
    <row r="41" spans="1:3" x14ac:dyDescent="0.25">
      <c r="A41" s="68" t="s">
        <v>128</v>
      </c>
      <c r="B41" s="73">
        <v>85</v>
      </c>
      <c r="C41" s="78" t="s">
        <v>82</v>
      </c>
    </row>
    <row r="42" spans="1:3" x14ac:dyDescent="0.25">
      <c r="A42" s="67" t="s">
        <v>129</v>
      </c>
      <c r="B42" s="72">
        <v>35</v>
      </c>
      <c r="C42" s="77" t="s">
        <v>82</v>
      </c>
    </row>
    <row r="43" spans="1:3" x14ac:dyDescent="0.25">
      <c r="A43" s="68" t="s">
        <v>130</v>
      </c>
      <c r="B43" s="73">
        <v>35</v>
      </c>
      <c r="C43" s="78" t="s">
        <v>82</v>
      </c>
    </row>
    <row r="44" spans="1:3" x14ac:dyDescent="0.25">
      <c r="A44" s="67" t="s">
        <v>131</v>
      </c>
      <c r="B44" s="72">
        <v>50</v>
      </c>
      <c r="C44" s="77" t="s">
        <v>82</v>
      </c>
    </row>
    <row r="45" spans="1:3" x14ac:dyDescent="0.25">
      <c r="A45" s="68" t="s">
        <v>132</v>
      </c>
      <c r="B45" s="73">
        <v>85</v>
      </c>
      <c r="C45" s="78" t="s">
        <v>82</v>
      </c>
    </row>
    <row r="46" spans="1:3" x14ac:dyDescent="0.25">
      <c r="A46" s="67" t="s">
        <v>133</v>
      </c>
      <c r="B46" s="72">
        <v>50</v>
      </c>
      <c r="C46" s="77" t="s">
        <v>82</v>
      </c>
    </row>
    <row r="47" spans="1:3" x14ac:dyDescent="0.25">
      <c r="A47" s="68" t="s">
        <v>134</v>
      </c>
      <c r="B47" s="73">
        <v>35</v>
      </c>
      <c r="C47" s="78" t="s">
        <v>82</v>
      </c>
    </row>
    <row r="48" spans="1:3" x14ac:dyDescent="0.25">
      <c r="A48" s="67" t="s">
        <v>135</v>
      </c>
      <c r="B48" s="72">
        <v>50</v>
      </c>
      <c r="C48" s="77" t="s">
        <v>82</v>
      </c>
    </row>
    <row r="49" spans="1:3" x14ac:dyDescent="0.25">
      <c r="A49" s="68" t="s">
        <v>136</v>
      </c>
      <c r="B49" s="73">
        <v>40</v>
      </c>
      <c r="C49" s="78" t="s">
        <v>82</v>
      </c>
    </row>
    <row r="50" spans="1:3" x14ac:dyDescent="0.25">
      <c r="A50" s="67" t="s">
        <v>137</v>
      </c>
      <c r="B50" s="72">
        <v>35</v>
      </c>
      <c r="C50" s="77" t="s">
        <v>82</v>
      </c>
    </row>
    <row r="51" spans="1:3" x14ac:dyDescent="0.25">
      <c r="A51" s="68" t="s">
        <v>138</v>
      </c>
      <c r="B51" s="73">
        <v>35</v>
      </c>
      <c r="C51" s="78" t="s">
        <v>82</v>
      </c>
    </row>
    <row r="52" spans="1:3" x14ac:dyDescent="0.25">
      <c r="A52" s="67" t="s">
        <v>139</v>
      </c>
      <c r="B52" s="72">
        <v>70</v>
      </c>
      <c r="C52" s="77" t="s">
        <v>82</v>
      </c>
    </row>
    <row r="53" spans="1:3" x14ac:dyDescent="0.25">
      <c r="A53" s="68" t="s">
        <v>88</v>
      </c>
      <c r="B53" s="73">
        <v>40</v>
      </c>
      <c r="C53" s="78" t="s">
        <v>69</v>
      </c>
    </row>
    <row r="54" spans="1:3" x14ac:dyDescent="0.25">
      <c r="A54" s="67" t="s">
        <v>140</v>
      </c>
      <c r="B54" s="72">
        <v>35</v>
      </c>
      <c r="C54" s="77" t="s">
        <v>82</v>
      </c>
    </row>
    <row r="55" spans="1:3" x14ac:dyDescent="0.25">
      <c r="A55" s="68" t="s">
        <v>141</v>
      </c>
      <c r="B55" s="73">
        <v>40</v>
      </c>
      <c r="C55" s="78" t="s">
        <v>82</v>
      </c>
    </row>
    <row r="56" spans="1:3" x14ac:dyDescent="0.25">
      <c r="A56" s="67" t="s">
        <v>142</v>
      </c>
      <c r="B56" s="72">
        <v>40</v>
      </c>
      <c r="C56" s="77" t="s">
        <v>82</v>
      </c>
    </row>
    <row r="57" spans="1:3" x14ac:dyDescent="0.25">
      <c r="A57" s="68" t="s">
        <v>87</v>
      </c>
      <c r="B57" s="73">
        <v>40</v>
      </c>
      <c r="C57" s="78" t="s">
        <v>69</v>
      </c>
    </row>
    <row r="58" spans="1:3" x14ac:dyDescent="0.25">
      <c r="A58" s="67" t="s">
        <v>86</v>
      </c>
      <c r="B58" s="72">
        <v>80</v>
      </c>
      <c r="C58" s="77" t="s">
        <v>69</v>
      </c>
    </row>
    <row r="59" spans="1:3" x14ac:dyDescent="0.25">
      <c r="A59" s="68" t="s">
        <v>143</v>
      </c>
      <c r="B59" s="73">
        <v>50</v>
      </c>
      <c r="C59" s="78" t="s">
        <v>69</v>
      </c>
    </row>
    <row r="60" spans="1:3" x14ac:dyDescent="0.25">
      <c r="A60" s="67" t="s">
        <v>144</v>
      </c>
      <c r="B60" s="72">
        <v>30</v>
      </c>
      <c r="C60" s="77" t="s">
        <v>69</v>
      </c>
    </row>
    <row r="61" spans="1:3" x14ac:dyDescent="0.25">
      <c r="A61" s="68" t="s">
        <v>145</v>
      </c>
      <c r="B61" s="73">
        <v>40</v>
      </c>
      <c r="C61" s="78" t="s">
        <v>82</v>
      </c>
    </row>
    <row r="62" spans="1:3" x14ac:dyDescent="0.25">
      <c r="A62" s="67" t="s">
        <v>146</v>
      </c>
      <c r="B62" s="72">
        <v>60</v>
      </c>
      <c r="C62" s="77" t="s">
        <v>69</v>
      </c>
    </row>
    <row r="63" spans="1:3" x14ac:dyDescent="0.25">
      <c r="A63" s="68" t="s">
        <v>147</v>
      </c>
      <c r="B63" s="73">
        <v>35</v>
      </c>
      <c r="C63" s="78" t="s">
        <v>82</v>
      </c>
    </row>
    <row r="64" spans="1:3" x14ac:dyDescent="0.25">
      <c r="A64" s="67" t="s">
        <v>148</v>
      </c>
      <c r="B64" s="72">
        <v>40</v>
      </c>
      <c r="C64" s="77" t="s">
        <v>82</v>
      </c>
    </row>
    <row r="65" spans="1:3" x14ac:dyDescent="0.25">
      <c r="A65" s="68" t="s">
        <v>149</v>
      </c>
      <c r="B65" s="73">
        <v>70</v>
      </c>
      <c r="C65" s="78" t="s">
        <v>69</v>
      </c>
    </row>
    <row r="66" spans="1:3" x14ac:dyDescent="0.25">
      <c r="A66" s="67" t="s">
        <v>150</v>
      </c>
      <c r="B66" s="72">
        <v>35</v>
      </c>
      <c r="C66" s="77" t="s">
        <v>82</v>
      </c>
    </row>
    <row r="67" spans="1:3" x14ac:dyDescent="0.25">
      <c r="A67" s="68" t="s">
        <v>151</v>
      </c>
      <c r="B67" s="73">
        <v>70</v>
      </c>
      <c r="C67" s="78" t="s">
        <v>69</v>
      </c>
    </row>
    <row r="68" spans="1:3" x14ac:dyDescent="0.25">
      <c r="A68" s="67" t="s">
        <v>152</v>
      </c>
      <c r="B68" s="72">
        <v>80</v>
      </c>
      <c r="C68" s="77" t="s">
        <v>69</v>
      </c>
    </row>
    <row r="69" spans="1:3" x14ac:dyDescent="0.25">
      <c r="A69" s="68" t="s">
        <v>153</v>
      </c>
      <c r="B69" s="73">
        <v>70</v>
      </c>
      <c r="C69" s="78" t="s">
        <v>82</v>
      </c>
    </row>
    <row r="70" spans="1:3" x14ac:dyDescent="0.25">
      <c r="A70" s="67" t="s">
        <v>154</v>
      </c>
      <c r="B70" s="72">
        <v>50</v>
      </c>
      <c r="C70" s="77" t="s">
        <v>82</v>
      </c>
    </row>
    <row r="71" spans="1:3" x14ac:dyDescent="0.25">
      <c r="A71" s="68" t="s">
        <v>155</v>
      </c>
      <c r="B71" s="73">
        <v>95</v>
      </c>
      <c r="C71" s="78" t="s">
        <v>82</v>
      </c>
    </row>
    <row r="72" spans="1:3" x14ac:dyDescent="0.25">
      <c r="A72" s="67" t="s">
        <v>156</v>
      </c>
      <c r="B72" s="72">
        <v>70</v>
      </c>
      <c r="C72" s="77" t="s">
        <v>69</v>
      </c>
    </row>
    <row r="73" spans="1:3" x14ac:dyDescent="0.25">
      <c r="A73" s="68" t="s">
        <v>157</v>
      </c>
      <c r="B73" s="73">
        <v>40</v>
      </c>
      <c r="C73" s="78" t="s">
        <v>82</v>
      </c>
    </row>
    <row r="74" spans="1:3" x14ac:dyDescent="0.25">
      <c r="A74" s="67" t="s">
        <v>158</v>
      </c>
      <c r="B74" s="72">
        <v>50</v>
      </c>
      <c r="C74" s="77" t="s">
        <v>82</v>
      </c>
    </row>
    <row r="75" spans="1:3" x14ac:dyDescent="0.25">
      <c r="A75" s="68" t="s">
        <v>159</v>
      </c>
      <c r="B75" s="73">
        <v>35</v>
      </c>
      <c r="C75" s="78" t="s">
        <v>82</v>
      </c>
    </row>
    <row r="76" spans="1:3" x14ac:dyDescent="0.25">
      <c r="A76" s="67" t="s">
        <v>160</v>
      </c>
      <c r="B76" s="72">
        <v>40</v>
      </c>
      <c r="C76" s="77" t="s">
        <v>69</v>
      </c>
    </row>
    <row r="77" spans="1:3" x14ac:dyDescent="0.25">
      <c r="A77" s="68" t="s">
        <v>161</v>
      </c>
      <c r="B77" s="73">
        <v>60</v>
      </c>
      <c r="C77" s="78" t="s">
        <v>69</v>
      </c>
    </row>
    <row r="78" spans="1:3" x14ac:dyDescent="0.25">
      <c r="A78" s="67" t="s">
        <v>162</v>
      </c>
      <c r="B78" s="72">
        <v>70</v>
      </c>
      <c r="C78" s="77" t="s">
        <v>82</v>
      </c>
    </row>
    <row r="79" spans="1:3" x14ac:dyDescent="0.25">
      <c r="A79" s="68" t="s">
        <v>163</v>
      </c>
      <c r="B79" s="73">
        <v>40</v>
      </c>
      <c r="C79" s="78" t="s">
        <v>69</v>
      </c>
    </row>
    <row r="80" spans="1:3" x14ac:dyDescent="0.25">
      <c r="A80" s="67" t="s">
        <v>164</v>
      </c>
      <c r="B80" s="72">
        <v>50</v>
      </c>
      <c r="C80" s="77" t="s">
        <v>82</v>
      </c>
    </row>
    <row r="81" spans="1:3" x14ac:dyDescent="0.25">
      <c r="A81" s="68" t="s">
        <v>165</v>
      </c>
      <c r="B81" s="73">
        <v>95</v>
      </c>
      <c r="C81" s="78" t="s">
        <v>82</v>
      </c>
    </row>
    <row r="82" spans="1:3" x14ac:dyDescent="0.25">
      <c r="A82" s="67" t="s">
        <v>166</v>
      </c>
      <c r="B82" s="72">
        <v>50</v>
      </c>
      <c r="C82" s="77" t="s">
        <v>82</v>
      </c>
    </row>
    <row r="83" spans="1:3" x14ac:dyDescent="0.25">
      <c r="A83" s="68" t="s">
        <v>167</v>
      </c>
      <c r="B83" s="73">
        <v>35</v>
      </c>
      <c r="C83" s="78" t="s">
        <v>82</v>
      </c>
    </row>
    <row r="84" spans="1:3" x14ac:dyDescent="0.25">
      <c r="A84" s="67" t="s">
        <v>168</v>
      </c>
      <c r="B84" s="72">
        <v>85</v>
      </c>
      <c r="C84" s="77" t="s">
        <v>82</v>
      </c>
    </row>
    <row r="85" spans="1:3" x14ac:dyDescent="0.25">
      <c r="A85" s="68" t="s">
        <v>169</v>
      </c>
      <c r="B85" s="73">
        <v>50</v>
      </c>
      <c r="C85" s="78" t="s">
        <v>82</v>
      </c>
    </row>
    <row r="86" spans="1:3" x14ac:dyDescent="0.25">
      <c r="A86" s="67" t="s">
        <v>170</v>
      </c>
      <c r="B86" s="72">
        <v>50</v>
      </c>
      <c r="C86" s="77" t="s">
        <v>69</v>
      </c>
    </row>
    <row r="87" spans="1:3" x14ac:dyDescent="0.25">
      <c r="A87" s="68" t="s">
        <v>171</v>
      </c>
      <c r="B87" s="73">
        <v>50</v>
      </c>
      <c r="C87" s="78" t="s">
        <v>69</v>
      </c>
    </row>
    <row r="88" spans="1:3" x14ac:dyDescent="0.25">
      <c r="A88" s="67" t="s">
        <v>172</v>
      </c>
      <c r="B88" s="72">
        <v>30</v>
      </c>
      <c r="C88" s="77" t="s">
        <v>69</v>
      </c>
    </row>
    <row r="89" spans="1:3" x14ac:dyDescent="0.25">
      <c r="A89" s="68" t="s">
        <v>173</v>
      </c>
      <c r="B89" s="73">
        <v>35</v>
      </c>
      <c r="C89" s="78" t="s">
        <v>82</v>
      </c>
    </row>
    <row r="90" spans="1:3" x14ac:dyDescent="0.25">
      <c r="A90" s="67" t="s">
        <v>174</v>
      </c>
      <c r="B90" s="72">
        <v>60</v>
      </c>
      <c r="C90" s="77" t="s">
        <v>69</v>
      </c>
    </row>
    <row r="91" spans="1:3" x14ac:dyDescent="0.25">
      <c r="A91" s="68" t="s">
        <v>175</v>
      </c>
      <c r="B91" s="73">
        <v>80</v>
      </c>
      <c r="C91" s="78" t="s">
        <v>69</v>
      </c>
    </row>
    <row r="92" spans="1:3" x14ac:dyDescent="0.25">
      <c r="A92" s="67" t="s">
        <v>176</v>
      </c>
      <c r="B92" s="72">
        <v>80</v>
      </c>
      <c r="C92" s="77" t="s">
        <v>69</v>
      </c>
    </row>
    <row r="93" spans="1:3" x14ac:dyDescent="0.25">
      <c r="A93" s="68" t="s">
        <v>177</v>
      </c>
      <c r="B93" s="73">
        <v>50</v>
      </c>
      <c r="C93" s="78" t="s">
        <v>82</v>
      </c>
    </row>
    <row r="94" spans="1:3" x14ac:dyDescent="0.25">
      <c r="A94" s="67" t="s">
        <v>178</v>
      </c>
      <c r="B94" s="72">
        <v>35</v>
      </c>
      <c r="C94" s="77" t="s">
        <v>82</v>
      </c>
    </row>
    <row r="95" spans="1:3" x14ac:dyDescent="0.25">
      <c r="A95" s="68" t="s">
        <v>179</v>
      </c>
      <c r="B95" s="73">
        <v>50</v>
      </c>
      <c r="C95" s="78" t="s">
        <v>82</v>
      </c>
    </row>
    <row r="96" spans="1:3" x14ac:dyDescent="0.25">
      <c r="A96" s="67" t="s">
        <v>180</v>
      </c>
      <c r="B96" s="72">
        <v>50</v>
      </c>
      <c r="C96" s="77" t="s">
        <v>69</v>
      </c>
    </row>
    <row r="97" spans="1:3" x14ac:dyDescent="0.25">
      <c r="A97" s="68" t="s">
        <v>181</v>
      </c>
      <c r="B97" s="73">
        <v>50</v>
      </c>
      <c r="C97" s="78" t="s">
        <v>82</v>
      </c>
    </row>
    <row r="98" spans="1:3" x14ac:dyDescent="0.25">
      <c r="A98" s="67" t="s">
        <v>182</v>
      </c>
      <c r="B98" s="72">
        <v>70</v>
      </c>
      <c r="C98" s="77" t="s">
        <v>69</v>
      </c>
    </row>
    <row r="99" spans="1:3" x14ac:dyDescent="0.25">
      <c r="A99" s="68" t="s">
        <v>183</v>
      </c>
      <c r="B99" s="73">
        <v>50</v>
      </c>
      <c r="C99" s="78" t="s">
        <v>82</v>
      </c>
    </row>
    <row r="100" spans="1:3" x14ac:dyDescent="0.25">
      <c r="A100" s="67" t="s">
        <v>184</v>
      </c>
      <c r="B100" s="72">
        <v>50</v>
      </c>
      <c r="C100" s="77" t="s">
        <v>82</v>
      </c>
    </row>
    <row r="101" spans="1:3" x14ac:dyDescent="0.25">
      <c r="A101" s="69" t="s">
        <v>185</v>
      </c>
      <c r="B101" s="74">
        <v>35</v>
      </c>
      <c r="C101" s="79" t="s">
        <v>82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0753E-7DEF-416F-AA0F-ED56E8EEA33D}">
  <sheetPr codeName="Sheet3"/>
  <dimension ref="A2:B7"/>
  <sheetViews>
    <sheetView workbookViewId="0">
      <selection activeCell="A14" sqref="A14"/>
    </sheetView>
  </sheetViews>
  <sheetFormatPr defaultRowHeight="15" x14ac:dyDescent="0.25"/>
  <cols>
    <col min="1" max="1" width="64.28515625" bestFit="1" customWidth="1"/>
    <col min="3" max="3" width="26.85546875" bestFit="1" customWidth="1"/>
  </cols>
  <sheetData>
    <row r="2" spans="1:2" x14ac:dyDescent="0.25">
      <c r="A2" t="s">
        <v>57</v>
      </c>
      <c r="B2" t="s">
        <v>59</v>
      </c>
    </row>
    <row r="3" spans="1:2" x14ac:dyDescent="0.25">
      <c r="A3" t="s">
        <v>29</v>
      </c>
      <c r="B3" t="s">
        <v>48</v>
      </c>
    </row>
    <row r="4" spans="1:2" x14ac:dyDescent="0.25">
      <c r="A4" t="s">
        <v>53</v>
      </c>
      <c r="B4" t="s">
        <v>58</v>
      </c>
    </row>
    <row r="5" spans="1:2" x14ac:dyDescent="0.25">
      <c r="A5" t="s">
        <v>54</v>
      </c>
      <c r="B5" t="s">
        <v>58</v>
      </c>
    </row>
    <row r="6" spans="1:2" x14ac:dyDescent="0.25">
      <c r="A6" t="s">
        <v>55</v>
      </c>
      <c r="B6" t="s">
        <v>58</v>
      </c>
    </row>
    <row r="7" spans="1:2" x14ac:dyDescent="0.25">
      <c r="A7" t="s">
        <v>56</v>
      </c>
      <c r="B7" t="s">
        <v>58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eTW_Fin_izvjesce_analiza</vt:lpstr>
      <vt:lpstr>Nalog_za_isplatu</vt:lpstr>
      <vt:lpstr>popis banaka</vt:lpstr>
      <vt:lpstr>HR_dnevnice</vt:lpstr>
      <vt:lpstr>code</vt:lpstr>
      <vt:lpstr>Nalog_za_isplatu!_Hlk217456643</vt:lpstr>
      <vt:lpstr>agencija</vt:lpstr>
      <vt:lpstr>Korisnik</vt:lpstr>
      <vt:lpstr>NA</vt:lpstr>
      <vt:lpstr>Odjeli</vt:lpstr>
      <vt:lpstr>eTW_Fin_izvjesce_analiza!Print_Area</vt:lpstr>
      <vt:lpstr>Nalog_za_isplatu!Print_Area</vt:lpstr>
      <vt:lpstr>tecaj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Kunović</dc:creator>
  <cp:lastModifiedBy>Ivana Puljiz</cp:lastModifiedBy>
  <cp:lastPrinted>2019-06-14T10:12:09Z</cp:lastPrinted>
  <dcterms:created xsi:type="dcterms:W3CDTF">2017-12-18T11:04:12Z</dcterms:created>
  <dcterms:modified xsi:type="dcterms:W3CDTF">2019-07-10T09:13:14Z</dcterms:modified>
</cp:coreProperties>
</file>